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3118245-401A-426C-9823-E11589F11907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課題設定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課題設定!$A$1:$AB$39</definedName>
    <definedName name="_xlnm.Print_Area" localSheetId="1">助成事業で委託を行う場合の参考書式!$A$1:$AB$47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2" l="1"/>
  <c r="P39" i="1" l="1"/>
  <c r="N39" i="1"/>
  <c r="D13" i="1" l="1"/>
  <c r="Y25" i="3"/>
  <c r="Y24" i="3"/>
  <c r="Y25" i="2"/>
  <c r="E17" i="2"/>
  <c r="W21" i="3" l="1"/>
  <c r="W20" i="3"/>
  <c r="W19" i="3"/>
  <c r="W18" i="3"/>
  <c r="W17" i="3" s="1"/>
  <c r="U17" i="3"/>
  <c r="S17" i="3"/>
  <c r="Q17" i="3"/>
  <c r="O17" i="3"/>
  <c r="M17" i="3"/>
  <c r="K17" i="3"/>
  <c r="I17" i="3"/>
  <c r="G17" i="3"/>
  <c r="Z17" i="3" s="1"/>
  <c r="E17" i="3"/>
  <c r="W16" i="3"/>
  <c r="W15" i="3"/>
  <c r="W14" i="3"/>
  <c r="U14" i="3"/>
  <c r="S14" i="3"/>
  <c r="Q14" i="3"/>
  <c r="O14" i="3"/>
  <c r="M14" i="3"/>
  <c r="K14" i="3"/>
  <c r="I14" i="3"/>
  <c r="G14" i="3"/>
  <c r="E14" i="3"/>
  <c r="W13" i="3"/>
  <c r="W12" i="3"/>
  <c r="W11" i="3"/>
  <c r="W10" i="3" s="1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W14" i="2" s="1"/>
  <c r="U14" i="2"/>
  <c r="S14" i="2"/>
  <c r="Q14" i="2"/>
  <c r="O14" i="2"/>
  <c r="M14" i="2"/>
  <c r="K14" i="2"/>
  <c r="I14" i="2"/>
  <c r="G14" i="2"/>
  <c r="Z14" i="2" s="1"/>
  <c r="E14" i="2"/>
  <c r="W13" i="2"/>
  <c r="W12" i="2"/>
  <c r="W11" i="2"/>
  <c r="W10" i="2" s="1"/>
  <c r="U10" i="2"/>
  <c r="S10" i="2"/>
  <c r="Q10" i="2"/>
  <c r="O10" i="2"/>
  <c r="M10" i="2"/>
  <c r="K10" i="2"/>
  <c r="I10" i="2"/>
  <c r="G10" i="2"/>
  <c r="E10" i="2"/>
  <c r="E22" i="2" s="1"/>
  <c r="E23" i="2" s="1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U17" i="1"/>
  <c r="S17" i="1"/>
  <c r="Q17" i="1"/>
  <c r="O17" i="1"/>
  <c r="M17" i="1"/>
  <c r="K17" i="1"/>
  <c r="I17" i="1"/>
  <c r="G17" i="1"/>
  <c r="Z17" i="1"/>
  <c r="D17" i="1"/>
  <c r="E25" i="1" s="1"/>
  <c r="W16" i="1"/>
  <c r="W15" i="1"/>
  <c r="W14" i="1"/>
  <c r="W13" i="1" s="1"/>
  <c r="U13" i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Z10" i="2" l="1"/>
  <c r="G22" i="2"/>
  <c r="Z17" i="2"/>
  <c r="X17" i="2"/>
  <c r="Z14" i="3"/>
  <c r="X14" i="3"/>
  <c r="U25" i="1"/>
  <c r="U28" i="1" s="1"/>
  <c r="W17" i="1"/>
  <c r="X17" i="1" s="1"/>
  <c r="AA14" i="2"/>
  <c r="X14" i="2"/>
  <c r="X17" i="3"/>
  <c r="W22" i="3"/>
  <c r="W23" i="3" s="1"/>
  <c r="W24" i="3" s="1"/>
  <c r="AA17" i="3"/>
  <c r="X26" i="1"/>
  <c r="O25" i="1"/>
  <c r="O28" i="1" s="1"/>
  <c r="M25" i="1"/>
  <c r="M28" i="1" s="1"/>
  <c r="K25" i="1"/>
  <c r="K28" i="1" s="1"/>
  <c r="W20" i="1"/>
  <c r="I25" i="1"/>
  <c r="I28" i="1" s="1"/>
  <c r="G25" i="1"/>
  <c r="G28" i="1" s="1"/>
  <c r="D29" i="1"/>
  <c r="E28" i="1"/>
  <c r="G23" i="3"/>
  <c r="Y26" i="3"/>
  <c r="E24" i="2"/>
  <c r="W17" i="2"/>
  <c r="AA17" i="2" s="1"/>
  <c r="AA17" i="1"/>
  <c r="X13" i="1"/>
  <c r="AA13" i="1"/>
  <c r="AA14" i="3"/>
  <c r="X10" i="3"/>
  <c r="Z10" i="3"/>
  <c r="AA10" i="3" s="1"/>
  <c r="AA22" i="3" s="1"/>
  <c r="X10" i="2"/>
  <c r="AA10" i="2"/>
  <c r="AA22" i="2" l="1"/>
  <c r="G23" i="2"/>
  <c r="Z23" i="2" s="1"/>
  <c r="Y26" i="2"/>
  <c r="W25" i="1"/>
  <c r="W28" i="1" s="1"/>
  <c r="X28" i="1" s="1"/>
  <c r="W22" i="2"/>
  <c r="W23" i="2" s="1"/>
  <c r="AA20" i="1"/>
  <c r="X20" i="1"/>
  <c r="Y27" i="1"/>
  <c r="AA25" i="1"/>
  <c r="AA28" i="1" s="1"/>
  <c r="F29" i="1"/>
  <c r="Z25" i="1"/>
  <c r="Z23" i="3"/>
  <c r="X23" i="3"/>
  <c r="G24" i="3"/>
  <c r="E24" i="3"/>
  <c r="E25" i="3" s="1"/>
  <c r="W24" i="2"/>
  <c r="G24" i="2" l="1"/>
  <c r="Z24" i="2" s="1"/>
  <c r="X25" i="1"/>
  <c r="X23" i="2"/>
  <c r="AA23" i="2"/>
  <c r="Z24" i="3"/>
  <c r="G27" i="3"/>
  <c r="AA29" i="1"/>
  <c r="E27" i="3"/>
  <c r="E26" i="3"/>
  <c r="G25" i="3"/>
  <c r="X24" i="3"/>
  <c r="AA23" i="3"/>
  <c r="E27" i="2"/>
  <c r="E25" i="2"/>
  <c r="E26" i="2" s="1"/>
  <c r="G27" i="2"/>
  <c r="G25" i="2" l="1"/>
  <c r="X24" i="2"/>
  <c r="AA24" i="3"/>
  <c r="AA25" i="3" s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<sst xmlns="http://schemas.openxmlformats.org/spreadsheetml/2006/main" count="310" uniqueCount="165">
  <si>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</si>
  <si>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</si>
  <si>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</si>
  <si>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</si>
  <si>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</si>
  <si>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</si>
  <si>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</si>
  <si>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</si>
  <si>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</si>
  <si>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</si>
  <si>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</si>
  <si>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</si>
  <si>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</si>
  <si>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</si>
  <si>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</si>
  <si>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</si>
  <si>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</si>
  <si>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</si>
  <si>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</si>
  <si>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</si>
  <si>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</si>
  <si>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</si>
  <si>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</si>
  <si>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</si>
  <si>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</si>
  <si>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</si>
  <si>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</si>
  <si>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</si>
  <si>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</si>
  <si>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</si>
  <si>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</si>
  <si>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</si>
  <si>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</si>
  <si>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</si>
  <si>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</si>
  <si>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</si>
  <si>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</si>
  <si>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</si>
  <si>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</si>
  <si>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</si>
  <si>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</si>
  <si>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</si>
  <si>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</si>
  <si>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</si>
  <si>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</si>
  <si>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</si>
  <si>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</si>
  <si>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</si>
  <si>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</si>
  <si>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</si>
  <si>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</si>
  <si>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</si>
  <si>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</si>
  <si>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</si>
  <si>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</si>
  <si>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</si>
  <si>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</si>
  <si>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</si>
  <si>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</si>
  <si>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</si>
  <si>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</si>
  <si>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</si>
  <si>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</si>
  <si>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</si>
  <si>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</si>
  <si>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</si>
  <si>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</si>
  <si>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</si>
  <si>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</si>
  <si>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</si>
  <si>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</si>
  <si>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</si>
  <si>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</si>
  <si>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</si>
  <si>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</si>
  <si>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</si>
  <si>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</si>
  <si>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</si>
  <si>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</si>
  <si>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</si>
  <si>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</si>
  <si>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</si>
  <si>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</si>
  <si>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</si>
  <si>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</si>
  <si>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</si>
  <si>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</si>
  <si>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</si>
  <si>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</si>
  <si>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</si>
  <si>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</si>
  <si>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</si>
  <si>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</si>
  <si>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</si>
  <si>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</si>
  <si>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</si>
  <si>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</si>
  <si>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</si>
  <si>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</si>
  <si>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</si>
  <si>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</si>
  <si>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</si>
  <si>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</si>
  <si>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</si>
  <si>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</si>
  <si>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</si>
  <si>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</si>
  <si>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</si>
  <si>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</si>
  <si>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</si>
  <si>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</si>
  <si>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</si>
  <si>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</si>
  <si>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</si>
  <si>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</si>
  <si>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</si>
  <si>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</si>
  <si>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</si>
  <si>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</si>
  <si>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</si>
  <si>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</si>
  <si>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</si>
  <si>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</si>
  <si>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</si>
  <si>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</si>
  <si>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</si>
  <si>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</si>
  <si>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</si>
  <si>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</si>
  <si>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</si>
  <si>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</si>
  <si>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</si>
  <si>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</si>
  <si>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</si>
  <si>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</si>
  <si>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</si>
  <si>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</si>
  <si>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</si>
  <si>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</si>
  <si>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</si>
  <si>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</si>
  <si>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</si>
  <si>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</si>
  <si>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</si>
  <si>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</si>
  <si>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</si>
  <si>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</si>
  <si>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</si>
  <si>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</si>
  <si>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</si>
  <si>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</si>
  <si>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</si>
  <si>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</si>
  <si>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</si>
  <si>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</si>
  <si>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</si>
  <si>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</si>
  <si>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</si>
  <si>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⑥</t>
    <phoneticPr fontId="4"/>
  </si>
  <si>
    <t>⑦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</si>
  <si>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</si>
  <si>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</si>
  <si>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</si>
  <si>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□□□□□□□□－□</t>
    <phoneticPr fontId="2"/>
  </si>
  <si>
    <t>２０２１年度</t>
    <rPh sb="4" eb="6">
      <t>ネンド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</si>
</sst>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1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49" fontId="11" fillId="0" borderId="68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76" fontId="10" fillId="0" borderId="70" xfId="6" applyNumberFormat="1" applyFont="1" applyBorder="1" applyAlignment="1" applyProtection="1">
      <alignment horizontal="center" vertical="center" shrinkToFit="1"/>
    </xf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0" fontId="1" fillId="0" borderId="0" xfId="6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0" fontId="1" fillId="0" borderId="0" xfId="4" applyAlignment="1" applyProtection="1"/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5" borderId="0" xfId="4" applyFill="1" applyProtection="1">
      <protection locked="0"/>
    </xf>
    <xf numFmtId="0" fontId="17" fillId="0" borderId="0" xfId="4" applyFont="1" applyProtection="1">
      <protection locked="0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6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wrapText="1" shrinkToFit="1"/>
    </xf>
    <xf numFmtId="176" fontId="35" fillId="0" borderId="0" xfId="4" applyNumberFormat="1" applyFont="1" applyFill="1" applyBorder="1" applyAlignment="1" applyProtection="1">
      <alignment horizontal="right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176" fontId="10" fillId="0" borderId="105" xfId="4" applyNumberFormat="1" applyFont="1" applyFill="1" applyBorder="1" applyAlignment="1" applyProtection="1">
      <alignment horizontal="center" vertical="center" shrinkToFit="1"/>
      <protection locked="0"/>
    </xf>
    <xf numFmtId="176" fontId="11" fillId="6" borderId="33" xfId="4" applyNumberFormat="1" applyFont="1" applyFill="1" applyBorder="1" applyAlignment="1" applyProtection="1">
      <alignment vertical="center" shrinkToFit="1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 applyAlignment="1">
      <alignment vertical="center"/>
    </xf>
    <xf numFmtId="49" fontId="10" fillId="0" borderId="0" xfId="6" applyNumberFormat="1" applyFont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0" fontId="1" fillId="0" borderId="0" xfId="6" applyAlignment="1">
      <alignment shrinkToFit="1"/>
    </xf>
    <xf numFmtId="0" fontId="11" fillId="0" borderId="14" xfId="6" applyFont="1" applyBorder="1" applyAlignment="1" applyProtection="1"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0" fontId="1" fillId="0" borderId="91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176" fontId="10" fillId="0" borderId="2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106829</xdr:colOff>
      <xdr:row>0</xdr:row>
      <xdr:rowOff>64996</xdr:rowOff>
    </xdr:from>
    <xdr:to>
      <xdr:col>30</xdr:col>
      <xdr:colOff>113178</xdr:colOff>
      <xdr:row>1</xdr:row>
      <xdr:rowOff>204696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78005" y="64996"/>
          <a:ext cx="958849" cy="240553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41"/>
  <sheetViews>
    <sheetView tabSelected="1" view="pageBreakPreview" zoomScaleSheetLayoutView="100" workbookViewId="0">
      <selection activeCell="C7" sqref="C7:I7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441" t="s">
        <v>0</v>
      </c>
      <c r="B3" s="442"/>
      <c r="C3" s="442"/>
      <c r="D3" s="442"/>
      <c r="E3" s="442"/>
      <c r="F3" s="411"/>
      <c r="G3" s="411"/>
      <c r="AA3" s="335" t="s">
        <v>160</v>
      </c>
    </row>
    <row r="4" spans="1:30" ht="16.5" customHeight="1" x14ac:dyDescent="0.15">
      <c r="A4" s="443" t="s">
        <v>1</v>
      </c>
      <c r="B4" s="444"/>
      <c r="C4" s="444"/>
      <c r="D4" s="444"/>
      <c r="E4" s="444"/>
      <c r="F4" s="445"/>
      <c r="G4" s="445"/>
      <c r="H4" s="3"/>
      <c r="I4" s="446" t="s">
        <v>2</v>
      </c>
      <c r="J4" s="447"/>
      <c r="K4" s="447"/>
      <c r="L4" s="448" t="s">
        <v>137</v>
      </c>
      <c r="M4" s="449"/>
      <c r="N4" s="449"/>
      <c r="O4" s="450" t="s">
        <v>136</v>
      </c>
      <c r="P4" s="450"/>
      <c r="Q4" s="450"/>
      <c r="R4" s="450"/>
      <c r="S4" s="450"/>
      <c r="T4" s="450"/>
      <c r="U4" s="450"/>
      <c r="V4" s="450"/>
      <c r="W4" s="2"/>
      <c r="X4" s="4"/>
      <c r="AD4" s="5" t="s">
        <v>3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412" t="s">
        <v>4</v>
      </c>
      <c r="K5" s="451"/>
      <c r="L5" s="411"/>
      <c r="M5" s="452"/>
      <c r="N5" s="452"/>
      <c r="O5" s="452"/>
      <c r="P5" s="452"/>
      <c r="Q5" s="452"/>
      <c r="R5" s="452"/>
      <c r="S5" s="452"/>
      <c r="T5" s="452"/>
      <c r="U5" s="452"/>
      <c r="V5" s="394" t="s">
        <v>5</v>
      </c>
      <c r="W5" s="394"/>
      <c r="X5" s="392" t="s">
        <v>6</v>
      </c>
      <c r="Y5" s="393"/>
      <c r="Z5" s="393"/>
      <c r="AA5" s="5"/>
    </row>
    <row r="6" spans="1:30" ht="16.5" customHeight="1" x14ac:dyDescent="0.15">
      <c r="A6" s="394" t="s">
        <v>7</v>
      </c>
      <c r="B6" s="394"/>
      <c r="C6" s="395"/>
      <c r="D6" s="395"/>
      <c r="E6" s="395"/>
      <c r="F6" s="395"/>
      <c r="G6" s="395"/>
      <c r="H6" s="396"/>
      <c r="I6" s="396"/>
      <c r="J6" s="8"/>
      <c r="K6" s="8"/>
      <c r="L6" s="9"/>
      <c r="M6" s="397"/>
      <c r="N6" s="397"/>
      <c r="O6" s="397"/>
      <c r="P6" s="397"/>
      <c r="Q6" s="397"/>
      <c r="R6" s="397"/>
      <c r="S6" s="397"/>
      <c r="T6" s="397"/>
      <c r="U6" s="397"/>
      <c r="V6" s="394" t="s">
        <v>8</v>
      </c>
      <c r="W6" s="394"/>
      <c r="X6" s="398"/>
      <c r="Y6" s="399"/>
      <c r="Z6" s="399"/>
      <c r="AA6" s="400"/>
    </row>
    <row r="7" spans="1:30" ht="16.5" customHeight="1" x14ac:dyDescent="0.15">
      <c r="A7" s="394" t="s">
        <v>9</v>
      </c>
      <c r="B7" s="394"/>
      <c r="C7" s="413"/>
      <c r="D7" s="413"/>
      <c r="E7" s="413"/>
      <c r="F7" s="413"/>
      <c r="G7" s="413"/>
      <c r="H7" s="414"/>
      <c r="I7" s="414"/>
      <c r="J7" s="10"/>
      <c r="K7" s="10"/>
      <c r="L7" s="9"/>
      <c r="M7" s="397"/>
      <c r="N7" s="397"/>
      <c r="O7" s="397"/>
      <c r="P7" s="397"/>
      <c r="Q7" s="397"/>
      <c r="R7" s="397"/>
      <c r="S7" s="397"/>
      <c r="T7" s="397"/>
      <c r="U7" s="397"/>
      <c r="V7" s="394" t="s">
        <v>10</v>
      </c>
      <c r="W7" s="394"/>
      <c r="X7" s="398" t="s">
        <v>138</v>
      </c>
      <c r="Y7" s="399"/>
      <c r="Z7" s="399"/>
      <c r="AA7" s="399"/>
    </row>
    <row r="8" spans="1:30" ht="16.5" customHeight="1" x14ac:dyDescent="0.15">
      <c r="A8" s="394" t="s">
        <v>11</v>
      </c>
      <c r="B8" s="406"/>
      <c r="C8" s="408">
        <v>0.5</v>
      </c>
      <c r="D8" s="11"/>
      <c r="E8" s="12" t="s">
        <v>12</v>
      </c>
      <c r="F8" s="12"/>
      <c r="G8" s="12"/>
      <c r="H8" s="13"/>
      <c r="J8" s="394" t="s">
        <v>13</v>
      </c>
      <c r="K8" s="410"/>
      <c r="L8" s="411"/>
      <c r="M8" s="397"/>
      <c r="N8" s="397"/>
      <c r="O8" s="397"/>
      <c r="P8" s="397"/>
      <c r="Q8" s="397"/>
      <c r="R8" s="397"/>
      <c r="S8" s="397"/>
      <c r="T8" s="397"/>
      <c r="U8" s="397"/>
      <c r="V8" s="412" t="s">
        <v>14</v>
      </c>
      <c r="W8" s="412"/>
      <c r="X8" s="398" t="s">
        <v>139</v>
      </c>
      <c r="Y8" s="399"/>
      <c r="Z8" s="399"/>
      <c r="AA8" s="399"/>
    </row>
    <row r="9" spans="1:30" ht="16.5" customHeight="1" x14ac:dyDescent="0.15">
      <c r="A9" s="407"/>
      <c r="B9" s="407"/>
      <c r="C9" s="409"/>
      <c r="D9" s="14"/>
      <c r="E9" s="15"/>
      <c r="F9" s="15"/>
      <c r="G9" s="15"/>
      <c r="J9" s="16"/>
      <c r="K9" s="16"/>
      <c r="L9" s="17"/>
      <c r="M9" s="415"/>
      <c r="N9" s="416"/>
      <c r="O9" s="416"/>
      <c r="P9" s="416"/>
      <c r="Q9" s="416"/>
      <c r="R9" s="416"/>
      <c r="S9" s="416"/>
      <c r="T9" s="416"/>
      <c r="U9" s="416"/>
      <c r="V9" s="417" t="s">
        <v>15</v>
      </c>
      <c r="W9" s="417"/>
      <c r="X9" s="418" t="s">
        <v>140</v>
      </c>
      <c r="Y9" s="419"/>
      <c r="Z9" s="419"/>
      <c r="AA9" s="419"/>
    </row>
    <row r="10" spans="1:30" ht="23.25" customHeight="1" x14ac:dyDescent="0.15">
      <c r="A10" s="453" t="s">
        <v>133</v>
      </c>
      <c r="B10" s="464"/>
      <c r="C10" s="454"/>
      <c r="D10" s="471" t="s">
        <v>16</v>
      </c>
      <c r="E10" s="472"/>
      <c r="F10" s="472"/>
      <c r="G10" s="473"/>
      <c r="H10" s="385" t="s">
        <v>17</v>
      </c>
      <c r="I10" s="386"/>
      <c r="J10" s="385" t="s">
        <v>18</v>
      </c>
      <c r="K10" s="386"/>
      <c r="L10" s="385" t="s">
        <v>19</v>
      </c>
      <c r="M10" s="386"/>
      <c r="N10" s="385" t="s">
        <v>20</v>
      </c>
      <c r="O10" s="386"/>
      <c r="P10" s="430" t="s">
        <v>21</v>
      </c>
      <c r="Q10" s="431"/>
      <c r="R10" s="431"/>
      <c r="S10" s="432"/>
      <c r="T10" s="453" t="s">
        <v>22</v>
      </c>
      <c r="U10" s="454"/>
      <c r="V10" s="385" t="s">
        <v>143</v>
      </c>
      <c r="W10" s="459"/>
      <c r="X10" s="377" t="s">
        <v>144</v>
      </c>
      <c r="Y10" s="401" t="s">
        <v>23</v>
      </c>
      <c r="Z10" s="404" t="s">
        <v>24</v>
      </c>
      <c r="AA10" s="420" t="s">
        <v>142</v>
      </c>
    </row>
    <row r="11" spans="1:30" ht="19.5" customHeight="1" x14ac:dyDescent="0.15">
      <c r="A11" s="465"/>
      <c r="B11" s="466"/>
      <c r="C11" s="467"/>
      <c r="D11" s="380" t="s">
        <v>25</v>
      </c>
      <c r="E11" s="381"/>
      <c r="F11" s="382" t="s">
        <v>141</v>
      </c>
      <c r="G11" s="383"/>
      <c r="H11" s="387"/>
      <c r="I11" s="388"/>
      <c r="J11" s="387"/>
      <c r="K11" s="388"/>
      <c r="L11" s="387"/>
      <c r="M11" s="388"/>
      <c r="N11" s="387"/>
      <c r="O11" s="388"/>
      <c r="P11" s="423" t="s">
        <v>26</v>
      </c>
      <c r="Q11" s="424"/>
      <c r="R11" s="423" t="s">
        <v>26</v>
      </c>
      <c r="S11" s="427"/>
      <c r="T11" s="455"/>
      <c r="U11" s="456"/>
      <c r="V11" s="460"/>
      <c r="W11" s="461"/>
      <c r="X11" s="378"/>
      <c r="Y11" s="402"/>
      <c r="Z11" s="405"/>
      <c r="AA11" s="421"/>
    </row>
    <row r="12" spans="1:30" ht="21.75" customHeight="1" x14ac:dyDescent="0.15">
      <c r="A12" s="468"/>
      <c r="B12" s="469"/>
      <c r="C12" s="470"/>
      <c r="D12" s="381"/>
      <c r="E12" s="381"/>
      <c r="F12" s="384"/>
      <c r="G12" s="383"/>
      <c r="H12" s="389"/>
      <c r="I12" s="390"/>
      <c r="J12" s="389"/>
      <c r="K12" s="390"/>
      <c r="L12" s="389"/>
      <c r="M12" s="390"/>
      <c r="N12" s="389"/>
      <c r="O12" s="390"/>
      <c r="P12" s="425"/>
      <c r="Q12" s="426"/>
      <c r="R12" s="428"/>
      <c r="S12" s="429"/>
      <c r="T12" s="457"/>
      <c r="U12" s="458"/>
      <c r="V12" s="462"/>
      <c r="W12" s="463"/>
      <c r="X12" s="379"/>
      <c r="Y12" s="403"/>
      <c r="Z12" s="18" t="s">
        <v>27</v>
      </c>
      <c r="AA12" s="422"/>
    </row>
    <row r="13" spans="1:30" ht="17.25" customHeight="1" x14ac:dyDescent="0.15">
      <c r="A13" s="364" t="s">
        <v>28</v>
      </c>
      <c r="B13" s="364"/>
      <c r="C13" s="364"/>
      <c r="D13" s="365">
        <f>SUM(E14:E16)</f>
        <v>0</v>
      </c>
      <c r="E13" s="359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 x14ac:dyDescent="0.15">
      <c r="A14" s="366" t="s">
        <v>29</v>
      </c>
      <c r="B14" s="366"/>
      <c r="C14" s="366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 x14ac:dyDescent="0.15">
      <c r="A15" s="366" t="s">
        <v>30</v>
      </c>
      <c r="B15" s="366"/>
      <c r="C15" s="366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 x14ac:dyDescent="0.15">
      <c r="A16" s="373" t="s">
        <v>31</v>
      </c>
      <c r="B16" s="373"/>
      <c r="C16" s="373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 x14ac:dyDescent="0.15">
      <c r="A17" s="364" t="s">
        <v>32</v>
      </c>
      <c r="B17" s="364"/>
      <c r="C17" s="364"/>
      <c r="D17" s="365">
        <f>SUM(E18:E19)</f>
        <v>0</v>
      </c>
      <c r="E17" s="359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 x14ac:dyDescent="0.15">
      <c r="A18" s="366" t="s">
        <v>33</v>
      </c>
      <c r="B18" s="366"/>
      <c r="C18" s="366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 x14ac:dyDescent="0.15">
      <c r="A19" s="373" t="s">
        <v>34</v>
      </c>
      <c r="B19" s="373"/>
      <c r="C19" s="373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 x14ac:dyDescent="0.15">
      <c r="A20" s="364" t="s">
        <v>35</v>
      </c>
      <c r="B20" s="364"/>
      <c r="C20" s="364"/>
      <c r="D20" s="365">
        <f>SUM(E21:E24)</f>
        <v>0</v>
      </c>
      <c r="E20" s="359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 x14ac:dyDescent="0.15">
      <c r="A21" s="366" t="s">
        <v>36</v>
      </c>
      <c r="B21" s="366"/>
      <c r="C21" s="366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 x14ac:dyDescent="0.15">
      <c r="A22" s="366" t="s">
        <v>37</v>
      </c>
      <c r="B22" s="366"/>
      <c r="C22" s="366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 x14ac:dyDescent="0.15">
      <c r="A23" s="366" t="s">
        <v>38</v>
      </c>
      <c r="B23" s="366"/>
      <c r="C23" s="366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 x14ac:dyDescent="0.2">
      <c r="A24" s="391" t="s">
        <v>39</v>
      </c>
      <c r="B24" s="391"/>
      <c r="C24" s="391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 x14ac:dyDescent="0.2">
      <c r="A25" s="474" t="s">
        <v>40</v>
      </c>
      <c r="B25" s="475"/>
      <c r="C25" s="475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 x14ac:dyDescent="0.15">
      <c r="A26" s="71" t="s">
        <v>41</v>
      </c>
      <c r="B26" s="72" t="s">
        <v>42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43</v>
      </c>
      <c r="AA26" s="82">
        <f>MIN(W26,G26)</f>
        <v>0</v>
      </c>
    </row>
    <row r="27" spans="1:31" s="10" customFormat="1" ht="17.25" customHeight="1" thickBot="1" x14ac:dyDescent="0.2">
      <c r="A27" s="83" t="s">
        <v>44</v>
      </c>
      <c r="B27" s="84" t="s">
        <v>45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46</v>
      </c>
      <c r="AA27" s="94">
        <f>MIN(W27,G27)</f>
        <v>0</v>
      </c>
    </row>
    <row r="28" spans="1:31" ht="17.25" customHeight="1" thickBot="1" x14ac:dyDescent="0.2">
      <c r="A28" s="476" t="s">
        <v>47</v>
      </c>
      <c r="B28" s="477"/>
      <c r="C28" s="477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 x14ac:dyDescent="0.2">
      <c r="A29" s="370" t="s">
        <v>48</v>
      </c>
      <c r="B29" s="370"/>
      <c r="C29" s="370"/>
      <c r="D29" s="371">
        <f>IF($C$8="",E28,ROUNDDOWN((E25+E26)*$C$8,-3)+E27)</f>
        <v>0</v>
      </c>
      <c r="E29" s="372"/>
      <c r="F29" s="371">
        <f>IF($C$8="",G28,ROUNDDOWN((G25+G26)*$C$8,-3)+G27)</f>
        <v>0</v>
      </c>
      <c r="G29" s="372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49</v>
      </c>
      <c r="AA29" s="330">
        <f>MIN(IF($C$8="",AA28,ROUNDDOWN((AA25+AA26)*$C$8,0)+AA27),F29)</f>
        <v>0</v>
      </c>
    </row>
    <row r="30" spans="1:31" ht="17.25" customHeight="1" x14ac:dyDescent="0.15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 x14ac:dyDescent="0.15">
      <c r="A31" s="362" t="s">
        <v>50</v>
      </c>
      <c r="B31" s="367" t="s">
        <v>130</v>
      </c>
      <c r="C31" s="368"/>
      <c r="D31" s="368"/>
      <c r="E31" s="368"/>
      <c r="F31" s="368"/>
      <c r="G31" s="368"/>
      <c r="H31" s="368"/>
      <c r="I31" s="369"/>
      <c r="J31" s="358" t="s">
        <v>131</v>
      </c>
      <c r="K31" s="359"/>
      <c r="M31" s="119" t="s">
        <v>51</v>
      </c>
      <c r="N31" s="120"/>
      <c r="O31" s="121"/>
      <c r="P31" s="120"/>
      <c r="Q31" s="122"/>
      <c r="T31" s="123"/>
      <c r="U31" s="341" t="s">
        <v>145</v>
      </c>
      <c r="V31" s="342"/>
      <c r="W31" s="342"/>
      <c r="X31" s="342"/>
      <c r="Y31" s="342"/>
      <c r="Z31" s="150"/>
      <c r="AA31" s="150"/>
      <c r="AB31" s="124"/>
      <c r="AC31" s="124"/>
      <c r="AD31" s="124"/>
      <c r="AE31" s="124"/>
    </row>
    <row r="32" spans="1:31" ht="17.25" customHeight="1" x14ac:dyDescent="0.15">
      <c r="A32" s="363"/>
      <c r="B32" s="125" t="s">
        <v>52</v>
      </c>
      <c r="C32" s="343" t="s">
        <v>53</v>
      </c>
      <c r="D32" s="343"/>
      <c r="E32" s="343"/>
      <c r="F32" s="374" t="s">
        <v>54</v>
      </c>
      <c r="G32" s="375"/>
      <c r="H32" s="375"/>
      <c r="I32" s="376"/>
      <c r="J32" s="360"/>
      <c r="K32" s="361"/>
      <c r="M32" s="151" t="s">
        <v>55</v>
      </c>
      <c r="N32" s="353" t="s">
        <v>56</v>
      </c>
      <c r="O32" s="354"/>
      <c r="P32" s="353" t="s">
        <v>57</v>
      </c>
      <c r="Q32" s="355"/>
      <c r="S32" s="126" t="s">
        <v>58</v>
      </c>
      <c r="T32" s="127"/>
      <c r="U32" s="356"/>
      <c r="V32" s="357"/>
      <c r="W32" s="357"/>
      <c r="X32" s="357"/>
      <c r="Y32" s="357"/>
      <c r="Z32" s="357"/>
      <c r="AA32" s="357"/>
      <c r="AB32" s="128"/>
      <c r="AC32" s="128"/>
      <c r="AD32" s="128"/>
      <c r="AE32" s="128"/>
    </row>
    <row r="33" spans="1:31" ht="17.25" customHeight="1" x14ac:dyDescent="0.15">
      <c r="A33" s="129" t="s">
        <v>59</v>
      </c>
      <c r="B33" s="130"/>
      <c r="C33" s="348" t="s">
        <v>146</v>
      </c>
      <c r="D33" s="348"/>
      <c r="E33" s="348"/>
      <c r="F33" s="349" t="s">
        <v>147</v>
      </c>
      <c r="G33" s="350"/>
      <c r="H33" s="350"/>
      <c r="I33" s="351"/>
      <c r="J33" s="344"/>
      <c r="K33" s="345"/>
      <c r="M33" s="131" t="s">
        <v>148</v>
      </c>
      <c r="N33" s="339" t="s">
        <v>67</v>
      </c>
      <c r="O33" s="340"/>
      <c r="P33" s="339"/>
      <c r="Q33" s="352"/>
      <c r="S33" s="132" t="s">
        <v>60</v>
      </c>
      <c r="T33" s="127"/>
      <c r="U33" s="347"/>
      <c r="V33" s="347"/>
      <c r="W33" s="347"/>
      <c r="X33" s="347"/>
      <c r="Y33" s="347"/>
      <c r="Z33" s="347"/>
      <c r="AA33" s="347"/>
      <c r="AB33" s="2"/>
      <c r="AC33" s="2"/>
      <c r="AD33" s="2"/>
      <c r="AE33" s="2"/>
    </row>
    <row r="34" spans="1:31" ht="17.25" customHeight="1" x14ac:dyDescent="0.15">
      <c r="A34" s="129" t="s">
        <v>61</v>
      </c>
      <c r="B34" s="130"/>
      <c r="C34" s="348" t="s">
        <v>146</v>
      </c>
      <c r="D34" s="348"/>
      <c r="E34" s="348"/>
      <c r="F34" s="349" t="s">
        <v>147</v>
      </c>
      <c r="G34" s="350"/>
      <c r="H34" s="350"/>
      <c r="I34" s="351"/>
      <c r="J34" s="344"/>
      <c r="K34" s="345"/>
      <c r="M34" s="131" t="s">
        <v>148</v>
      </c>
      <c r="N34" s="339" t="s">
        <v>67</v>
      </c>
      <c r="O34" s="340"/>
      <c r="P34" s="339" t="s">
        <v>67</v>
      </c>
      <c r="Q34" s="352"/>
      <c r="S34" s="133"/>
      <c r="T34" s="127"/>
      <c r="U34" s="346"/>
      <c r="V34" s="346"/>
      <c r="W34" s="346"/>
      <c r="X34" s="346"/>
      <c r="Y34" s="346"/>
      <c r="Z34" s="346"/>
      <c r="AA34" s="346"/>
      <c r="AB34" s="134"/>
      <c r="AC34" s="134"/>
      <c r="AD34" s="134"/>
      <c r="AE34" s="134"/>
    </row>
    <row r="35" spans="1:31" ht="17.25" customHeight="1" x14ac:dyDescent="0.15">
      <c r="A35" s="129" t="s">
        <v>62</v>
      </c>
      <c r="B35" s="130"/>
      <c r="C35" s="348" t="s">
        <v>146</v>
      </c>
      <c r="D35" s="348"/>
      <c r="E35" s="348"/>
      <c r="F35" s="349" t="s">
        <v>147</v>
      </c>
      <c r="G35" s="350"/>
      <c r="H35" s="350"/>
      <c r="I35" s="351"/>
      <c r="J35" s="344"/>
      <c r="K35" s="345"/>
      <c r="M35" s="131" t="s">
        <v>148</v>
      </c>
      <c r="N35" s="339" t="s">
        <v>67</v>
      </c>
      <c r="O35" s="340"/>
      <c r="P35" s="339"/>
      <c r="Q35" s="352"/>
      <c r="S35" s="133"/>
      <c r="T35" s="127"/>
      <c r="U35" s="347"/>
      <c r="V35" s="347"/>
      <c r="W35" s="347"/>
      <c r="X35" s="347"/>
      <c r="Y35" s="347"/>
      <c r="Z35" s="347"/>
      <c r="AA35" s="347"/>
      <c r="AB35" s="134"/>
      <c r="AC35" s="134"/>
      <c r="AD35" s="134"/>
      <c r="AE35" s="134"/>
    </row>
    <row r="36" spans="1:31" ht="17.25" customHeight="1" x14ac:dyDescent="0.15">
      <c r="A36" s="129" t="s">
        <v>63</v>
      </c>
      <c r="B36" s="135"/>
      <c r="C36" s="348" t="s">
        <v>146</v>
      </c>
      <c r="D36" s="348"/>
      <c r="E36" s="348"/>
      <c r="F36" s="349" t="s">
        <v>147</v>
      </c>
      <c r="G36" s="350"/>
      <c r="H36" s="350"/>
      <c r="I36" s="351"/>
      <c r="J36" s="344"/>
      <c r="K36" s="345"/>
      <c r="M36" s="131" t="s">
        <v>148</v>
      </c>
      <c r="N36" s="339"/>
      <c r="O36" s="340"/>
      <c r="P36" s="339"/>
      <c r="Q36" s="352"/>
      <c r="S36" s="133"/>
      <c r="T36" s="127"/>
      <c r="U36" s="346"/>
      <c r="V36" s="346"/>
      <c r="W36" s="346"/>
      <c r="X36" s="346"/>
      <c r="Y36" s="346"/>
      <c r="Z36" s="346"/>
      <c r="AA36" s="346"/>
      <c r="AB36" s="134"/>
      <c r="AC36" s="134"/>
      <c r="AD36" s="134"/>
      <c r="AE36" s="134"/>
    </row>
    <row r="37" spans="1:31" ht="17.25" customHeight="1" x14ac:dyDescent="0.15">
      <c r="A37" s="129" t="s">
        <v>64</v>
      </c>
      <c r="B37" s="130"/>
      <c r="C37" s="348" t="s">
        <v>146</v>
      </c>
      <c r="D37" s="348"/>
      <c r="E37" s="348"/>
      <c r="F37" s="349" t="s">
        <v>147</v>
      </c>
      <c r="G37" s="350"/>
      <c r="H37" s="350"/>
      <c r="I37" s="351"/>
      <c r="J37" s="344"/>
      <c r="K37" s="345"/>
      <c r="M37" s="131" t="s">
        <v>148</v>
      </c>
      <c r="N37" s="339"/>
      <c r="O37" s="340"/>
      <c r="P37" s="339"/>
      <c r="Q37" s="352"/>
      <c r="S37" s="133"/>
      <c r="T37" s="127"/>
      <c r="U37" s="347"/>
      <c r="V37" s="347"/>
      <c r="W37" s="347"/>
      <c r="X37" s="347"/>
      <c r="Y37" s="347"/>
      <c r="Z37" s="347"/>
      <c r="AA37" s="347"/>
      <c r="AB37" s="136"/>
      <c r="AC37" s="136"/>
      <c r="AD37" s="136"/>
      <c r="AE37" s="136"/>
    </row>
    <row r="38" spans="1:31" ht="17.25" customHeight="1" x14ac:dyDescent="0.15">
      <c r="A38" s="129" t="s">
        <v>158</v>
      </c>
      <c r="B38" s="333"/>
      <c r="C38" s="348" t="s">
        <v>146</v>
      </c>
      <c r="D38" s="348"/>
      <c r="E38" s="348"/>
      <c r="F38" s="349" t="s">
        <v>147</v>
      </c>
      <c r="G38" s="350"/>
      <c r="H38" s="350"/>
      <c r="I38" s="351"/>
      <c r="J38" s="344"/>
      <c r="K38" s="345"/>
      <c r="M38" s="131" t="s">
        <v>148</v>
      </c>
      <c r="N38" s="339"/>
      <c r="O38" s="340"/>
      <c r="P38" s="339"/>
      <c r="Q38" s="352"/>
      <c r="R38" s="139"/>
      <c r="S38" s="139"/>
      <c r="T38" s="139"/>
      <c r="U38" s="139"/>
      <c r="V38" s="139"/>
      <c r="W38" s="139"/>
      <c r="X38" s="139"/>
      <c r="Y38" s="140"/>
      <c r="Z38" s="140"/>
      <c r="AA38" s="331"/>
      <c r="AB38" s="141"/>
      <c r="AC38" s="142"/>
      <c r="AD38" s="142"/>
      <c r="AE38" s="143"/>
    </row>
    <row r="39" spans="1:31" ht="17.25" customHeight="1" x14ac:dyDescent="0.15">
      <c r="A39" s="137" t="s">
        <v>159</v>
      </c>
      <c r="B39" s="334"/>
      <c r="C39" s="433" t="s">
        <v>146</v>
      </c>
      <c r="D39" s="434"/>
      <c r="E39" s="435"/>
      <c r="F39" s="433" t="s">
        <v>147</v>
      </c>
      <c r="G39" s="434"/>
      <c r="H39" s="434"/>
      <c r="I39" s="435"/>
      <c r="J39" s="436"/>
      <c r="K39" s="437"/>
      <c r="M39" s="138" t="s">
        <v>65</v>
      </c>
      <c r="N39" s="438">
        <f>SUM(N33:O38)</f>
        <v>0</v>
      </c>
      <c r="O39" s="439"/>
      <c r="P39" s="438">
        <f>SUM(P33:Q38)</f>
        <v>0</v>
      </c>
      <c r="Q39" s="440"/>
      <c r="R39" s="139"/>
      <c r="S39" s="139"/>
      <c r="T39" s="139"/>
      <c r="U39" s="139"/>
      <c r="V39" s="139"/>
      <c r="W39" s="139"/>
      <c r="X39" s="139"/>
      <c r="Y39" s="145"/>
      <c r="Z39" s="140"/>
      <c r="AA39" s="332" t="s">
        <v>164</v>
      </c>
      <c r="AB39" s="141"/>
      <c r="AC39" s="142"/>
      <c r="AD39" s="142"/>
      <c r="AE39" s="143"/>
    </row>
    <row r="40" spans="1:31" x14ac:dyDescent="0.15">
      <c r="A40" s="146"/>
      <c r="B40" s="146"/>
      <c r="C40" s="146"/>
      <c r="D40" s="146"/>
      <c r="E40" s="146"/>
      <c r="F40" s="146"/>
      <c r="G40" s="146"/>
      <c r="H40" s="147"/>
      <c r="I40" s="146"/>
      <c r="J40" s="146"/>
      <c r="K40" s="146"/>
      <c r="L40" s="146"/>
      <c r="M40" s="144"/>
      <c r="N40" s="148"/>
      <c r="O40" s="139"/>
      <c r="P40" s="139"/>
      <c r="Q40" s="139"/>
    </row>
    <row r="41" spans="1:31" x14ac:dyDescent="0.15">
      <c r="E41" s="149" t="s">
        <v>66</v>
      </c>
      <c r="M41" s="146"/>
      <c r="N41" s="148"/>
      <c r="O41" s="139"/>
      <c r="P41" s="139"/>
      <c r="Q41" s="139"/>
    </row>
  </sheetData>
  <sheetProtection algorithmName="SHA-512" hashValue="t9GmwwnZH7mayj++ynZyCpKqlnU6vt17az3q2Z8XSQL1Puemez4OZN5FtDGFOcAPbuSJC9aoW6J035FxMOQiJA==" saltValue="RiHulDM3rTp9oPIJx9GLGw==" spinCount="100000" sheet="1" objects="1" scenarios="1" formatCells="0" selectLockedCells="1"/>
  <mergeCells count="111">
    <mergeCell ref="C39:E39"/>
    <mergeCell ref="F39:I39"/>
    <mergeCell ref="J39:K39"/>
    <mergeCell ref="N39:O39"/>
    <mergeCell ref="P39:Q39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</mergeCells>
  <phoneticPr fontId="2"/>
  <dataValidations count="2">
    <dataValidation type="list" showInputMessage="1" showErrorMessage="1" sqref="O4:V4" xr:uid="{00000000-0002-0000-0000-000000000000}">
      <formula1>"中間検査,年度末中間検査,確定検査,概算払"</formula1>
    </dataValidation>
    <dataValidation type="list" allowBlank="1" showInputMessage="1" showErrorMessage="1" sqref="B33:B39" xr:uid="{00000000-0002-0000-0000-000001000000}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83" orientation="landscape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1"/>
  <sheetViews>
    <sheetView view="pageBreakPreview" topLeftCell="D1" zoomScale="85" zoomScaleNormal="100" zoomScaleSheetLayoutView="85" workbookViewId="0">
      <selection activeCell="AH37" sqref="AH37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584" t="s">
        <v>129</v>
      </c>
      <c r="B2" s="584"/>
      <c r="C2" s="584"/>
      <c r="D2" s="584"/>
      <c r="E2" s="584"/>
      <c r="F2" s="585" t="s">
        <v>68</v>
      </c>
      <c r="G2" s="585"/>
      <c r="H2" s="585"/>
      <c r="I2" s="586" t="s">
        <v>149</v>
      </c>
      <c r="J2" s="587"/>
      <c r="K2" s="587"/>
      <c r="L2" s="587"/>
      <c r="M2" s="588" t="s">
        <v>69</v>
      </c>
      <c r="N2" s="589"/>
      <c r="O2" s="589"/>
      <c r="P2" s="153"/>
      <c r="Q2" s="153"/>
      <c r="R2" s="153"/>
      <c r="S2" s="153"/>
      <c r="T2" s="153"/>
      <c r="U2" s="153"/>
      <c r="V2" s="580" t="s">
        <v>70</v>
      </c>
      <c r="W2" s="580"/>
      <c r="X2" s="590" t="s">
        <v>163</v>
      </c>
      <c r="Y2" s="591"/>
      <c r="Z2" s="591"/>
      <c r="AA2" s="154"/>
      <c r="AB2" s="155"/>
      <c r="AC2" s="155"/>
    </row>
    <row r="3" spans="1:31" ht="18" customHeight="1" x14ac:dyDescent="0.15">
      <c r="A3" s="580" t="s">
        <v>72</v>
      </c>
      <c r="B3" s="580"/>
      <c r="C3" s="592"/>
      <c r="D3" s="592"/>
      <c r="E3" s="592"/>
      <c r="F3" s="592"/>
      <c r="G3" s="592"/>
      <c r="H3" s="579" t="s">
        <v>73</v>
      </c>
      <c r="I3" s="579"/>
      <c r="J3" s="156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80" t="s">
        <v>74</v>
      </c>
      <c r="W3" s="580"/>
      <c r="X3" s="559"/>
      <c r="Y3" s="560"/>
      <c r="Z3" s="560"/>
      <c r="AA3" s="583"/>
      <c r="AB3" s="155"/>
      <c r="AC3" s="155"/>
      <c r="AD3" s="155"/>
    </row>
    <row r="4" spans="1:31" ht="18" customHeight="1" x14ac:dyDescent="0.15">
      <c r="A4" s="580" t="s">
        <v>75</v>
      </c>
      <c r="B4" s="580"/>
      <c r="C4" s="578"/>
      <c r="D4" s="578"/>
      <c r="E4" s="578"/>
      <c r="F4" s="578"/>
      <c r="G4" s="578"/>
      <c r="H4" s="157"/>
      <c r="I4" s="158"/>
      <c r="J4" s="159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80" t="s">
        <v>76</v>
      </c>
      <c r="W4" s="580"/>
      <c r="X4" s="559" t="s">
        <v>150</v>
      </c>
      <c r="Y4" s="560"/>
      <c r="Z4" s="560"/>
      <c r="AA4" s="560"/>
      <c r="AB4" s="155"/>
      <c r="AC4" s="155"/>
      <c r="AD4" s="155"/>
    </row>
    <row r="5" spans="1:31" ht="18" customHeight="1" x14ac:dyDescent="0.15">
      <c r="A5" s="580"/>
      <c r="B5" s="594"/>
      <c r="C5" s="596"/>
      <c r="D5" s="160"/>
      <c r="E5" s="581"/>
      <c r="F5" s="581"/>
      <c r="G5" s="581"/>
      <c r="H5" s="161"/>
      <c r="I5" s="158"/>
      <c r="J5" s="159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9" t="s">
        <v>77</v>
      </c>
      <c r="W5" s="579"/>
      <c r="X5" s="559" t="s">
        <v>151</v>
      </c>
      <c r="Y5" s="560"/>
      <c r="Z5" s="560"/>
      <c r="AA5" s="560"/>
      <c r="AB5" s="155"/>
      <c r="AC5" s="155"/>
      <c r="AD5" s="155"/>
    </row>
    <row r="6" spans="1:31" ht="18" customHeight="1" x14ac:dyDescent="0.15">
      <c r="A6" s="595"/>
      <c r="B6" s="595"/>
      <c r="C6" s="597"/>
      <c r="D6" s="162"/>
      <c r="E6" s="582"/>
      <c r="F6" s="582"/>
      <c r="G6" s="582"/>
      <c r="H6" s="573"/>
      <c r="I6" s="573"/>
      <c r="J6" s="163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5" t="s">
        <v>78</v>
      </c>
      <c r="W6" s="575"/>
      <c r="X6" s="576" t="s">
        <v>152</v>
      </c>
      <c r="Y6" s="577"/>
      <c r="Z6" s="577"/>
      <c r="AA6" s="577"/>
      <c r="AB6" s="155"/>
      <c r="AC6" s="155"/>
      <c r="AD6" s="155"/>
    </row>
    <row r="7" spans="1:31" ht="23.25" customHeight="1" x14ac:dyDescent="0.15">
      <c r="A7" s="545" t="s">
        <v>135</v>
      </c>
      <c r="B7" s="561"/>
      <c r="C7" s="546"/>
      <c r="D7" s="565" t="s">
        <v>79</v>
      </c>
      <c r="E7" s="566"/>
      <c r="F7" s="569" t="s">
        <v>153</v>
      </c>
      <c r="G7" s="570"/>
      <c r="H7" s="545" t="s">
        <v>80</v>
      </c>
      <c r="I7" s="546"/>
      <c r="J7" s="545" t="s">
        <v>81</v>
      </c>
      <c r="K7" s="546"/>
      <c r="L7" s="545" t="s">
        <v>82</v>
      </c>
      <c r="M7" s="546"/>
      <c r="N7" s="545" t="s">
        <v>83</v>
      </c>
      <c r="O7" s="546"/>
      <c r="P7" s="547" t="s">
        <v>84</v>
      </c>
      <c r="Q7" s="548"/>
      <c r="R7" s="548"/>
      <c r="S7" s="549"/>
      <c r="T7" s="545" t="s">
        <v>22</v>
      </c>
      <c r="U7" s="546"/>
      <c r="V7" s="552" t="s">
        <v>154</v>
      </c>
      <c r="W7" s="553"/>
      <c r="X7" s="556" t="s">
        <v>162</v>
      </c>
      <c r="Y7" s="531" t="s">
        <v>85</v>
      </c>
      <c r="Z7" s="534" t="s">
        <v>86</v>
      </c>
      <c r="AA7" s="536" t="s">
        <v>87</v>
      </c>
      <c r="AB7" s="155"/>
      <c r="AC7" s="155"/>
    </row>
    <row r="8" spans="1:31" ht="19.5" customHeight="1" x14ac:dyDescent="0.15">
      <c r="A8" s="562"/>
      <c r="B8" s="563"/>
      <c r="C8" s="564"/>
      <c r="D8" s="567"/>
      <c r="E8" s="568"/>
      <c r="F8" s="571"/>
      <c r="G8" s="572"/>
      <c r="H8" s="539" t="s">
        <v>88</v>
      </c>
      <c r="I8" s="540"/>
      <c r="J8" s="541" t="s">
        <v>88</v>
      </c>
      <c r="K8" s="542"/>
      <c r="L8" s="541" t="s">
        <v>88</v>
      </c>
      <c r="M8" s="542"/>
      <c r="N8" s="541" t="s">
        <v>88</v>
      </c>
      <c r="O8" s="542"/>
      <c r="P8" s="543" t="s">
        <v>89</v>
      </c>
      <c r="Q8" s="544"/>
      <c r="R8" s="543" t="s">
        <v>89</v>
      </c>
      <c r="S8" s="544"/>
      <c r="T8" s="550"/>
      <c r="U8" s="551"/>
      <c r="V8" s="554"/>
      <c r="W8" s="555"/>
      <c r="X8" s="557"/>
      <c r="Y8" s="532"/>
      <c r="Z8" s="535"/>
      <c r="AA8" s="537"/>
      <c r="AB8" s="155"/>
      <c r="AC8" s="155"/>
    </row>
    <row r="9" spans="1:31" ht="22.5" customHeight="1" x14ac:dyDescent="0.15">
      <c r="A9" s="528" t="s">
        <v>90</v>
      </c>
      <c r="B9" s="529"/>
      <c r="C9" s="530"/>
      <c r="D9" s="164"/>
      <c r="E9" s="165">
        <v>0</v>
      </c>
      <c r="F9" s="166"/>
      <c r="G9" s="165">
        <v>0</v>
      </c>
      <c r="H9" s="167"/>
      <c r="I9" s="168" t="s">
        <v>91</v>
      </c>
      <c r="J9" s="166"/>
      <c r="K9" s="169" t="s">
        <v>91</v>
      </c>
      <c r="L9" s="170"/>
      <c r="M9" s="169" t="s">
        <v>91</v>
      </c>
      <c r="N9" s="170"/>
      <c r="O9" s="169" t="s">
        <v>91</v>
      </c>
      <c r="P9" s="170"/>
      <c r="Q9" s="169" t="s">
        <v>91</v>
      </c>
      <c r="R9" s="170"/>
      <c r="S9" s="169" t="s">
        <v>91</v>
      </c>
      <c r="T9" s="166"/>
      <c r="U9" s="169" t="s">
        <v>91</v>
      </c>
      <c r="V9" s="170"/>
      <c r="W9" s="171">
        <f>G9</f>
        <v>0</v>
      </c>
      <c r="X9" s="558"/>
      <c r="Y9" s="533"/>
      <c r="Z9" s="172" t="s">
        <v>92</v>
      </c>
      <c r="AA9" s="538"/>
      <c r="AB9" s="155"/>
      <c r="AC9" s="155"/>
    </row>
    <row r="10" spans="1:31" ht="21" customHeight="1" x14ac:dyDescent="0.15">
      <c r="A10" s="523" t="s">
        <v>93</v>
      </c>
      <c r="B10" s="523"/>
      <c r="C10" s="523"/>
      <c r="D10" s="173"/>
      <c r="E10" s="174">
        <f>SUM(E11:E13)</f>
        <v>0</v>
      </c>
      <c r="F10" s="175"/>
      <c r="G10" s="176">
        <f>SUM(G11:G13)</f>
        <v>0</v>
      </c>
      <c r="H10" s="177"/>
      <c r="I10" s="178">
        <f>SUM(I11:I13)</f>
        <v>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0</v>
      </c>
      <c r="X10" s="180">
        <f>G10-W10</f>
        <v>0</v>
      </c>
      <c r="Y10" s="181"/>
      <c r="Z10" s="182">
        <f>SUM(G10,Y10)</f>
        <v>0</v>
      </c>
      <c r="AA10" s="183">
        <f>MIN(W10,Z10)</f>
        <v>0</v>
      </c>
      <c r="AB10" s="155"/>
      <c r="AC10" s="155"/>
    </row>
    <row r="11" spans="1:31" ht="21" customHeight="1" x14ac:dyDescent="0.15">
      <c r="A11" s="522" t="s">
        <v>94</v>
      </c>
      <c r="B11" s="522"/>
      <c r="C11" s="522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 x14ac:dyDescent="0.15">
      <c r="A12" s="522" t="s">
        <v>95</v>
      </c>
      <c r="B12" s="522"/>
      <c r="C12" s="522"/>
      <c r="D12" s="184"/>
      <c r="E12" s="194"/>
      <c r="F12" s="186"/>
      <c r="G12" s="194"/>
      <c r="H12" s="195"/>
      <c r="I12" s="196"/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0</v>
      </c>
      <c r="X12" s="191"/>
      <c r="Y12" s="192"/>
      <c r="Z12" s="193"/>
      <c r="AA12" s="193"/>
      <c r="AB12" s="155"/>
      <c r="AC12" s="155"/>
    </row>
    <row r="13" spans="1:31" ht="21" customHeight="1" x14ac:dyDescent="0.15">
      <c r="A13" s="497" t="s">
        <v>96</v>
      </c>
      <c r="B13" s="497"/>
      <c r="C13" s="497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 x14ac:dyDescent="0.15">
      <c r="A14" s="523" t="s">
        <v>97</v>
      </c>
      <c r="B14" s="523"/>
      <c r="C14" s="523"/>
      <c r="D14" s="173"/>
      <c r="E14" s="174">
        <f>SUM(E15:E16)</f>
        <v>0</v>
      </c>
      <c r="F14" s="175"/>
      <c r="G14" s="176">
        <f>SUM(G15:G16)</f>
        <v>0</v>
      </c>
      <c r="H14" s="177"/>
      <c r="I14" s="178">
        <f>SUM(I15:I16)</f>
        <v>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0</v>
      </c>
      <c r="X14" s="180">
        <f>G14-W14</f>
        <v>0</v>
      </c>
      <c r="Y14" s="207"/>
      <c r="Z14" s="182">
        <f>SUM(G14,Y14)</f>
        <v>0</v>
      </c>
      <c r="AA14" s="183">
        <f>MIN(W14,Z14)</f>
        <v>0</v>
      </c>
      <c r="AB14" s="155"/>
      <c r="AC14" s="155"/>
      <c r="AE14" s="155"/>
    </row>
    <row r="15" spans="1:31" ht="21" customHeight="1" x14ac:dyDescent="0.15">
      <c r="A15" s="522" t="s">
        <v>98</v>
      </c>
      <c r="B15" s="522"/>
      <c r="C15" s="522"/>
      <c r="D15" s="184"/>
      <c r="E15" s="185"/>
      <c r="F15" s="186"/>
      <c r="G15" s="185"/>
      <c r="H15" s="187"/>
      <c r="I15" s="188"/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0</v>
      </c>
      <c r="X15" s="191"/>
      <c r="Y15" s="192"/>
      <c r="Z15" s="193"/>
      <c r="AA15" s="193"/>
      <c r="AB15" s="155"/>
      <c r="AC15" s="155"/>
      <c r="AE15" s="155"/>
    </row>
    <row r="16" spans="1:31" ht="21" customHeight="1" x14ac:dyDescent="0.15">
      <c r="A16" s="497" t="s">
        <v>99</v>
      </c>
      <c r="B16" s="497"/>
      <c r="C16" s="497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 x14ac:dyDescent="0.15">
      <c r="A17" s="523" t="s">
        <v>100</v>
      </c>
      <c r="B17" s="523"/>
      <c r="C17" s="523"/>
      <c r="D17" s="209"/>
      <c r="E17" s="210">
        <f>SUM(E18:E21)</f>
        <v>0</v>
      </c>
      <c r="F17" s="175"/>
      <c r="G17" s="176">
        <f>SUM(G18:G21)</f>
        <v>0</v>
      </c>
      <c r="H17" s="177"/>
      <c r="I17" s="178">
        <f>SUM(I18:I21)</f>
        <v>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0</v>
      </c>
      <c r="X17" s="180">
        <f>G17-W17</f>
        <v>0</v>
      </c>
      <c r="Y17" s="337"/>
      <c r="Z17" s="182">
        <f>SUM(G17,Y17)</f>
        <v>0</v>
      </c>
      <c r="AA17" s="183">
        <f>MIN(W17,Z17)</f>
        <v>0</v>
      </c>
      <c r="AB17" s="155"/>
      <c r="AC17" s="155"/>
      <c r="AE17" s="155"/>
    </row>
    <row r="18" spans="1:33" ht="21" customHeight="1" x14ac:dyDescent="0.15">
      <c r="A18" s="522" t="s">
        <v>101</v>
      </c>
      <c r="B18" s="522"/>
      <c r="C18" s="522"/>
      <c r="D18" s="184"/>
      <c r="E18" s="185"/>
      <c r="F18" s="186"/>
      <c r="G18" s="185"/>
      <c r="H18" s="187"/>
      <c r="I18" s="188"/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0</v>
      </c>
      <c r="X18" s="191"/>
      <c r="Y18" s="192"/>
      <c r="Z18" s="193"/>
      <c r="AA18" s="193"/>
      <c r="AB18" s="155"/>
      <c r="AC18" s="155"/>
    </row>
    <row r="19" spans="1:33" ht="21" customHeight="1" x14ac:dyDescent="0.15">
      <c r="A19" s="522" t="s">
        <v>102</v>
      </c>
      <c r="B19" s="522"/>
      <c r="C19" s="522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 x14ac:dyDescent="0.15">
      <c r="A20" s="522" t="s">
        <v>103</v>
      </c>
      <c r="B20" s="522"/>
      <c r="C20" s="522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 x14ac:dyDescent="0.15">
      <c r="A21" s="524" t="s">
        <v>104</v>
      </c>
      <c r="B21" s="524"/>
      <c r="C21" s="524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 x14ac:dyDescent="0.15">
      <c r="A22" s="525" t="s">
        <v>105</v>
      </c>
      <c r="B22" s="526"/>
      <c r="C22" s="526"/>
      <c r="D22" s="313"/>
      <c r="E22" s="314">
        <f>SUM(E10,E14,E17)</f>
        <v>0</v>
      </c>
      <c r="F22" s="315"/>
      <c r="G22" s="314">
        <f>SUM(G10,G14,G17)</f>
        <v>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0</v>
      </c>
      <c r="X22" s="250"/>
      <c r="Y22" s="321"/>
      <c r="Z22" s="322"/>
      <c r="AA22" s="323">
        <f>SUM(AA10,AA14,AA17)</f>
        <v>0</v>
      </c>
      <c r="AB22" s="155"/>
      <c r="AC22" s="155"/>
    </row>
    <row r="23" spans="1:33" ht="21" customHeight="1" x14ac:dyDescent="0.15">
      <c r="A23" s="526" t="s">
        <v>134</v>
      </c>
      <c r="B23" s="526"/>
      <c r="C23" s="526"/>
      <c r="D23" s="324"/>
      <c r="E23" s="325">
        <f>ROUNDDOWN(E22*E9,-3)</f>
        <v>0</v>
      </c>
      <c r="F23" s="326"/>
      <c r="G23" s="325">
        <f>ROUNDDOWN(G22*G9,-3)</f>
        <v>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0</v>
      </c>
      <c r="X23" s="328">
        <f>G23-W23</f>
        <v>0</v>
      </c>
      <c r="Y23" s="338"/>
      <c r="Z23" s="323">
        <f>SUM(G23,Y23)</f>
        <v>0</v>
      </c>
      <c r="AA23" s="323">
        <f>MIN(ROUNDDOWN(AA22*W9,0),Z23)</f>
        <v>0</v>
      </c>
      <c r="AB23" s="155"/>
      <c r="AC23" s="155"/>
    </row>
    <row r="24" spans="1:33" ht="21" customHeight="1" x14ac:dyDescent="0.15">
      <c r="A24" s="527" t="s">
        <v>128</v>
      </c>
      <c r="B24" s="527"/>
      <c r="C24" s="527"/>
      <c r="D24" s="303"/>
      <c r="E24" s="238">
        <f>SUM(E22:E23)</f>
        <v>0</v>
      </c>
      <c r="F24" s="304"/>
      <c r="G24" s="238">
        <f>SUM(G22:G23)</f>
        <v>0</v>
      </c>
      <c r="H24" s="305"/>
      <c r="I24" s="306"/>
      <c r="J24" s="307"/>
      <c r="K24" s="306"/>
      <c r="L24" s="307"/>
      <c r="M24" s="306"/>
      <c r="N24" s="307"/>
      <c r="O24" s="306"/>
      <c r="P24" s="307"/>
      <c r="Q24" s="305"/>
      <c r="R24" s="307"/>
      <c r="S24" s="306"/>
      <c r="T24" s="307"/>
      <c r="U24" s="306"/>
      <c r="V24" s="308"/>
      <c r="W24" s="309">
        <f>SUM(W22:W23)</f>
        <v>0</v>
      </c>
      <c r="X24" s="310">
        <f>G24-W24</f>
        <v>0</v>
      </c>
      <c r="Y24" s="311">
        <f>SUM(Y10,Y14,Y17)</f>
        <v>0</v>
      </c>
      <c r="Z24" s="312">
        <f>SUM(G24,Y24)</f>
        <v>0</v>
      </c>
      <c r="AA24" s="312">
        <f>SUM(AA22,AA23)</f>
        <v>0</v>
      </c>
      <c r="AB24" s="155"/>
      <c r="AC24" s="155"/>
    </row>
    <row r="25" spans="1:33" ht="21" customHeight="1" x14ac:dyDescent="0.15">
      <c r="A25" s="519">
        <v>10</v>
      </c>
      <c r="B25" s="520"/>
      <c r="C25" s="521"/>
      <c r="D25" s="227"/>
      <c r="E25" s="228">
        <f>ROUNDDOWN(E24*A25%,0)</f>
        <v>0</v>
      </c>
      <c r="F25" s="229"/>
      <c r="G25" s="228">
        <f>ROUNDDOWN(G24*A25%,0)</f>
        <v>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0</v>
      </c>
      <c r="X25" s="218">
        <f>G25-W25</f>
        <v>0</v>
      </c>
      <c r="Y25" s="232">
        <f>SUMIF(Y10:Y23,"&lt;0",Y10:Y23)</f>
        <v>0</v>
      </c>
      <c r="Z25" s="233" t="s">
        <v>106</v>
      </c>
      <c r="AA25" s="234">
        <f>IF(AND(G25&gt;0,G25&lt;10000000000),ROUNDDOWN(AA24*A25%,0),0)</f>
        <v>0</v>
      </c>
      <c r="AB25" s="155"/>
      <c r="AC25" s="155"/>
    </row>
    <row r="26" spans="1:33" ht="21" customHeight="1" thickBot="1" x14ac:dyDescent="0.2">
      <c r="A26" s="497" t="s">
        <v>107</v>
      </c>
      <c r="B26" s="497"/>
      <c r="C26" s="497"/>
      <c r="D26" s="198"/>
      <c r="E26" s="235">
        <f>SUM(E24:E25)</f>
        <v>0</v>
      </c>
      <c r="F26" s="217"/>
      <c r="G26" s="235">
        <f>SUM(G24:G25)</f>
        <v>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0</v>
      </c>
      <c r="X26" s="238">
        <f>G26-W26</f>
        <v>0</v>
      </c>
      <c r="Y26" s="239">
        <f>ROUNDDOWN(G22*-0.2,0)</f>
        <v>0</v>
      </c>
      <c r="Z26" s="240" t="s">
        <v>108</v>
      </c>
      <c r="AA26" s="241">
        <f>SUM(AA24:AA25)</f>
        <v>0</v>
      </c>
      <c r="AB26" s="155"/>
      <c r="AC26" s="155"/>
    </row>
    <row r="27" spans="1:33" ht="21" customHeight="1" thickBot="1" x14ac:dyDescent="0.2">
      <c r="A27" s="498" t="s">
        <v>109</v>
      </c>
      <c r="B27" s="498"/>
      <c r="C27" s="498"/>
      <c r="D27" s="242"/>
      <c r="E27" s="243">
        <f>E24</f>
        <v>0</v>
      </c>
      <c r="F27" s="244"/>
      <c r="G27" s="245">
        <f>G24</f>
        <v>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0</v>
      </c>
      <c r="AB27" s="155"/>
      <c r="AC27" s="155"/>
    </row>
    <row r="28" spans="1:33" ht="7.5" customHeight="1" x14ac:dyDescent="0.15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499"/>
      <c r="AE28" s="500"/>
      <c r="AF28" s="500"/>
      <c r="AG28" s="155"/>
    </row>
    <row r="29" spans="1:33" ht="16.5" customHeight="1" x14ac:dyDescent="0.15">
      <c r="A29" s="501" t="s">
        <v>110</v>
      </c>
      <c r="B29" s="503" t="s">
        <v>111</v>
      </c>
      <c r="C29" s="504"/>
      <c r="D29" s="504"/>
      <c r="E29" s="504"/>
      <c r="F29" s="504"/>
      <c r="G29" s="504"/>
      <c r="H29" s="504"/>
      <c r="I29" s="505"/>
      <c r="J29" s="506" t="s">
        <v>161</v>
      </c>
      <c r="K29" s="507"/>
      <c r="L29" s="256"/>
      <c r="M29" s="257"/>
      <c r="N29" s="257"/>
      <c r="O29" s="510" t="s">
        <v>155</v>
      </c>
      <c r="P29" s="511"/>
      <c r="Q29" s="511"/>
      <c r="R29" s="511"/>
      <c r="S29" s="511"/>
      <c r="T29" s="511"/>
      <c r="U29" s="511"/>
      <c r="V29" s="511"/>
      <c r="W29" s="486"/>
      <c r="X29" s="512"/>
      <c r="Y29" s="513"/>
      <c r="Z29" s="513"/>
      <c r="AA29" s="513"/>
      <c r="AB29" s="258"/>
    </row>
    <row r="30" spans="1:33" ht="16.5" customHeight="1" x14ac:dyDescent="0.15">
      <c r="A30" s="502"/>
      <c r="B30" s="259" t="s">
        <v>112</v>
      </c>
      <c r="C30" s="514" t="s">
        <v>113</v>
      </c>
      <c r="D30" s="514"/>
      <c r="E30" s="514"/>
      <c r="F30" s="515" t="s">
        <v>114</v>
      </c>
      <c r="G30" s="375"/>
      <c r="H30" s="375"/>
      <c r="I30" s="376"/>
      <c r="J30" s="508"/>
      <c r="K30" s="509"/>
      <c r="L30" s="260"/>
      <c r="M30" s="261" t="s">
        <v>115</v>
      </c>
      <c r="N30" s="261"/>
      <c r="O30" s="480"/>
      <c r="P30" s="480"/>
      <c r="Q30" s="480"/>
      <c r="R30" s="480"/>
      <c r="S30" s="480"/>
      <c r="T30" s="480"/>
      <c r="U30" s="480"/>
      <c r="V30" s="480"/>
      <c r="W30" s="480"/>
      <c r="X30" s="516"/>
      <c r="Y30" s="517"/>
      <c r="Z30" s="517"/>
      <c r="AA30" s="518"/>
    </row>
    <row r="31" spans="1:33" ht="16.5" customHeight="1" x14ac:dyDescent="0.15">
      <c r="A31" s="262" t="s">
        <v>116</v>
      </c>
      <c r="B31" s="336"/>
      <c r="C31" s="481" t="s">
        <v>156</v>
      </c>
      <c r="D31" s="481"/>
      <c r="E31" s="481"/>
      <c r="F31" s="482" t="s">
        <v>157</v>
      </c>
      <c r="G31" s="350"/>
      <c r="H31" s="350"/>
      <c r="I31" s="351"/>
      <c r="J31" s="483" t="s">
        <v>117</v>
      </c>
      <c r="K31" s="484"/>
      <c r="L31" s="208"/>
      <c r="M31" s="261" t="s">
        <v>118</v>
      </c>
      <c r="N31" s="261"/>
      <c r="O31" s="478"/>
      <c r="P31" s="478"/>
      <c r="Q31" s="478"/>
      <c r="R31" s="478"/>
      <c r="S31" s="478"/>
      <c r="T31" s="478"/>
      <c r="U31" s="478"/>
      <c r="V31" s="478"/>
      <c r="W31" s="478"/>
      <c r="X31" s="517"/>
      <c r="Y31" s="517"/>
      <c r="Z31" s="517"/>
      <c r="AA31" s="513"/>
    </row>
    <row r="32" spans="1:33" ht="16.5" customHeight="1" x14ac:dyDescent="0.15">
      <c r="A32" s="262" t="s">
        <v>119</v>
      </c>
      <c r="B32" s="336"/>
      <c r="C32" s="481" t="s">
        <v>156</v>
      </c>
      <c r="D32" s="481"/>
      <c r="E32" s="481"/>
      <c r="F32" s="482" t="s">
        <v>157</v>
      </c>
      <c r="G32" s="350"/>
      <c r="H32" s="350"/>
      <c r="I32" s="351"/>
      <c r="J32" s="483" t="s">
        <v>117</v>
      </c>
      <c r="K32" s="493"/>
      <c r="L32" s="494" t="s">
        <v>120</v>
      </c>
      <c r="M32" s="495"/>
      <c r="N32" s="261"/>
      <c r="O32" s="485"/>
      <c r="P32" s="485"/>
      <c r="Q32" s="485"/>
      <c r="R32" s="485"/>
      <c r="S32" s="485"/>
      <c r="T32" s="485"/>
      <c r="U32" s="485"/>
      <c r="V32" s="485"/>
      <c r="W32" s="485"/>
      <c r="X32" s="263"/>
    </row>
    <row r="33" spans="1:33" ht="16.5" customHeight="1" x14ac:dyDescent="0.15">
      <c r="A33" s="262" t="s">
        <v>121</v>
      </c>
      <c r="B33" s="336"/>
      <c r="C33" s="481" t="s">
        <v>156</v>
      </c>
      <c r="D33" s="481"/>
      <c r="E33" s="481"/>
      <c r="F33" s="482" t="s">
        <v>157</v>
      </c>
      <c r="G33" s="350"/>
      <c r="H33" s="350"/>
      <c r="I33" s="351"/>
      <c r="J33" s="483" t="s">
        <v>117</v>
      </c>
      <c r="K33" s="493"/>
      <c r="L33" s="496"/>
      <c r="M33" s="495"/>
      <c r="N33" s="264"/>
      <c r="O33" s="478"/>
      <c r="P33" s="479"/>
      <c r="Q33" s="479"/>
      <c r="R33" s="479"/>
      <c r="S33" s="479"/>
      <c r="T33" s="479"/>
      <c r="U33" s="479"/>
      <c r="V33" s="479"/>
      <c r="W33" s="479"/>
      <c r="X33" s="263"/>
    </row>
    <row r="34" spans="1:33" ht="16.5" customHeight="1" x14ac:dyDescent="0.15">
      <c r="A34" s="262" t="s">
        <v>122</v>
      </c>
      <c r="B34" s="135"/>
      <c r="C34" s="481" t="s">
        <v>156</v>
      </c>
      <c r="D34" s="481"/>
      <c r="E34" s="481"/>
      <c r="F34" s="482" t="s">
        <v>157</v>
      </c>
      <c r="G34" s="350"/>
      <c r="H34" s="350"/>
      <c r="I34" s="351"/>
      <c r="J34" s="483" t="s">
        <v>117</v>
      </c>
      <c r="K34" s="484"/>
      <c r="L34" s="496"/>
      <c r="M34" s="495"/>
      <c r="N34" s="264"/>
      <c r="O34" s="480"/>
      <c r="P34" s="480"/>
      <c r="Q34" s="480"/>
      <c r="R34" s="480"/>
      <c r="S34" s="480"/>
      <c r="T34" s="480"/>
      <c r="U34" s="480"/>
      <c r="V34" s="480"/>
      <c r="W34" s="480"/>
      <c r="AB34" s="263"/>
      <c r="AC34" s="263"/>
    </row>
    <row r="35" spans="1:33" ht="16.5" customHeight="1" x14ac:dyDescent="0.15">
      <c r="A35" s="262" t="s">
        <v>123</v>
      </c>
      <c r="B35" s="336"/>
      <c r="C35" s="481" t="s">
        <v>156</v>
      </c>
      <c r="D35" s="481"/>
      <c r="E35" s="481"/>
      <c r="F35" s="482" t="s">
        <v>157</v>
      </c>
      <c r="G35" s="350"/>
      <c r="H35" s="350"/>
      <c r="I35" s="351"/>
      <c r="J35" s="483" t="s">
        <v>117</v>
      </c>
      <c r="K35" s="484"/>
      <c r="L35" s="496"/>
      <c r="M35" s="495"/>
      <c r="N35" s="265"/>
      <c r="O35" s="485"/>
      <c r="P35" s="486"/>
      <c r="Q35" s="486"/>
      <c r="R35" s="486"/>
      <c r="S35" s="486"/>
      <c r="T35" s="486"/>
      <c r="U35" s="486"/>
      <c r="V35" s="486"/>
      <c r="W35" s="486"/>
      <c r="AB35" s="155"/>
      <c r="AC35" s="155"/>
    </row>
    <row r="36" spans="1:33" ht="18" customHeight="1" x14ac:dyDescent="0.15">
      <c r="A36" s="266" t="s">
        <v>124</v>
      </c>
      <c r="B36" s="336"/>
      <c r="C36" s="487" t="s">
        <v>156</v>
      </c>
      <c r="D36" s="487"/>
      <c r="E36" s="487"/>
      <c r="F36" s="488" t="s">
        <v>157</v>
      </c>
      <c r="G36" s="489"/>
      <c r="H36" s="489"/>
      <c r="I36" s="490"/>
      <c r="J36" s="491" t="s">
        <v>117</v>
      </c>
      <c r="K36" s="492"/>
      <c r="L36" s="496"/>
      <c r="M36" s="495"/>
      <c r="N36" s="265"/>
      <c r="O36" s="480"/>
      <c r="P36" s="480"/>
      <c r="Q36" s="480"/>
      <c r="R36" s="480"/>
      <c r="S36" s="480"/>
      <c r="T36" s="480"/>
      <c r="U36" s="480"/>
      <c r="V36" s="480"/>
      <c r="W36" s="480"/>
      <c r="X36" s="267"/>
      <c r="Y36" s="268"/>
      <c r="Z36" s="268"/>
      <c r="AA36" s="332" t="s">
        <v>164</v>
      </c>
      <c r="AB36" s="155"/>
      <c r="AC36" s="155"/>
    </row>
    <row r="37" spans="1:33" ht="9" customHeight="1" x14ac:dyDescent="0.15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 x14ac:dyDescent="0.15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39" spans="1:33" ht="15.75" customHeight="1" x14ac:dyDescent="0.15">
      <c r="A39" s="269"/>
      <c r="B39" s="270"/>
      <c r="C39" s="270"/>
      <c r="D39" s="270"/>
      <c r="E39" s="270"/>
      <c r="F39" s="270"/>
      <c r="G39" s="270"/>
      <c r="H39" s="270"/>
      <c r="I39" s="271"/>
      <c r="J39" s="271"/>
      <c r="K39" s="208"/>
      <c r="L39" s="272"/>
      <c r="M39" s="272"/>
      <c r="N39" s="265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4"/>
      <c r="Z39" s="274"/>
      <c r="AA39" s="274"/>
      <c r="AB39" s="267"/>
      <c r="AC39" s="267"/>
      <c r="AD39" s="268"/>
      <c r="AE39" s="268"/>
      <c r="AF39" s="275"/>
      <c r="AG39" s="155"/>
    </row>
    <row r="40" spans="1:33" x14ac:dyDescent="0.15">
      <c r="C40" s="276"/>
      <c r="D40" s="276" t="s">
        <v>125</v>
      </c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 x14ac:dyDescent="0.15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 x14ac:dyDescent="0.15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  <row r="43" spans="1:33" ht="34.5" customHeight="1" x14ac:dyDescent="0.15">
      <c r="A43" s="279"/>
      <c r="C43" s="280"/>
      <c r="D43" s="280"/>
      <c r="E43" s="152" t="s">
        <v>126</v>
      </c>
      <c r="F43" s="280"/>
      <c r="H43" s="280"/>
      <c r="I43" s="281"/>
      <c r="J43" s="281"/>
      <c r="K43" s="282"/>
      <c r="L43" s="283"/>
      <c r="M43" s="283"/>
      <c r="N43" s="284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6"/>
      <c r="Z43" s="286"/>
      <c r="AA43" s="286"/>
      <c r="AB43" s="287"/>
      <c r="AC43" s="287"/>
      <c r="AE43" s="288"/>
      <c r="AG43" s="155"/>
    </row>
    <row r="44" spans="1:33" s="290" customFormat="1" ht="21.75" customHeight="1" x14ac:dyDescent="0.15">
      <c r="A44" s="279"/>
      <c r="B44" s="152"/>
      <c r="C44" s="280"/>
      <c r="D44" s="280"/>
      <c r="E44" s="280"/>
      <c r="F44" s="280"/>
      <c r="G44" s="280"/>
      <c r="H44" s="280"/>
      <c r="I44" s="281"/>
      <c r="J44" s="281"/>
      <c r="K44" s="282"/>
      <c r="L44" s="283"/>
      <c r="M44" s="283"/>
      <c r="N44" s="284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6"/>
      <c r="Z44" s="286"/>
      <c r="AA44" s="286"/>
      <c r="AB44" s="287"/>
      <c r="AC44" s="287"/>
      <c r="AD44" s="288"/>
      <c r="AE44" s="288"/>
      <c r="AF44" s="289"/>
    </row>
    <row r="45" spans="1:33" x14ac:dyDescent="0.15">
      <c r="E45" s="152" t="s">
        <v>132</v>
      </c>
    </row>
    <row r="46" spans="1:33" x14ac:dyDescent="0.15">
      <c r="AF46" s="291"/>
    </row>
    <row r="49" spans="3:14" x14ac:dyDescent="0.15">
      <c r="C49" s="276"/>
      <c r="D49" s="276"/>
      <c r="E49" s="276"/>
      <c r="F49" s="277"/>
      <c r="G49" s="277"/>
      <c r="H49" s="277"/>
      <c r="I49" s="277"/>
      <c r="J49" s="277"/>
      <c r="K49" s="277"/>
      <c r="L49" s="278"/>
      <c r="M49" s="277"/>
      <c r="N49" s="277"/>
    </row>
    <row r="50" spans="3:14" x14ac:dyDescent="0.15">
      <c r="C50" s="277"/>
      <c r="D50" s="276"/>
      <c r="E50" s="276"/>
      <c r="F50" s="276"/>
      <c r="G50" s="277"/>
      <c r="H50" s="276"/>
      <c r="I50" s="276"/>
      <c r="J50" s="276"/>
      <c r="K50" s="277"/>
      <c r="L50" s="278"/>
      <c r="M50" s="277"/>
      <c r="N50" s="276"/>
    </row>
    <row r="51" spans="3:14" x14ac:dyDescent="0.15">
      <c r="C51" s="276"/>
      <c r="D51" s="276"/>
      <c r="E51" s="276"/>
      <c r="F51" s="276"/>
      <c r="G51" s="277"/>
      <c r="H51" s="276"/>
      <c r="I51" s="276"/>
      <c r="J51" s="276"/>
      <c r="K51" s="276"/>
      <c r="L51" s="276"/>
      <c r="M51" s="276"/>
      <c r="N51" s="276"/>
    </row>
  </sheetData>
  <sheetProtection algorithmName="SHA-512" hashValue="7Uycp+cVfSUdtF9QwGS9b8JGkrB+RIMtdiWx2bo0Aj50bzUAOa8oddByNsMRZyWofV5hUnIDDQGoF6eq59Nv+w==" saltValue="8j9M9Bk5DzB5LR5s74RA1A==" spinCount="100000" sheet="1" objects="1" scenarios="1" formatCells="0" selectLockedCells="1"/>
  <mergeCells count="98"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8"/>
  <dataValidations count="4">
    <dataValidation errorStyle="warning" showInputMessage="1" showErrorMessage="1" sqref="C5:C6" xr:uid="{00000000-0002-0000-0100-000000000000}"/>
    <dataValidation type="list" showInputMessage="1" showErrorMessage="1" sqref="M2:O2" xr:uid="{00000000-0002-0000-0100-000001000000}">
      <formula1>"中間検査,年度末中間検査,確定検査,概算払"</formula1>
    </dataValidation>
    <dataValidation type="list" allowBlank="1" showInputMessage="1" showErrorMessage="1" sqref="A25:C25" xr:uid="{00000000-0002-0000-0100-000002000000}">
      <formula1>"8,10"</formula1>
    </dataValidation>
    <dataValidation type="list" allowBlank="1" showInputMessage="1" showErrorMessage="1" sqref="B31:B36" xr:uid="{00000000-0002-0000-0100-000003000000}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G42"/>
  <sheetViews>
    <sheetView view="pageBreakPreview" topLeftCell="J21" zoomScaleNormal="100" zoomScaleSheetLayoutView="100" workbookViewId="0">
      <selection activeCell="AD31" sqref="AD31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584" t="s">
        <v>129</v>
      </c>
      <c r="B2" s="584"/>
      <c r="C2" s="584"/>
      <c r="D2" s="584"/>
      <c r="E2" s="584"/>
      <c r="F2" s="585" t="s">
        <v>68</v>
      </c>
      <c r="G2" s="585"/>
      <c r="H2" s="585"/>
      <c r="I2" s="586" t="s">
        <v>149</v>
      </c>
      <c r="J2" s="587"/>
      <c r="K2" s="587"/>
      <c r="L2" s="587"/>
      <c r="M2" s="588" t="s">
        <v>69</v>
      </c>
      <c r="N2" s="589"/>
      <c r="O2" s="589"/>
      <c r="P2" s="153"/>
      <c r="Q2" s="153"/>
      <c r="R2" s="153"/>
      <c r="S2" s="153"/>
      <c r="T2" s="153"/>
      <c r="U2" s="153"/>
      <c r="V2" s="580" t="s">
        <v>70</v>
      </c>
      <c r="W2" s="580"/>
      <c r="X2" s="590" t="s">
        <v>71</v>
      </c>
      <c r="Y2" s="591"/>
      <c r="Z2" s="591"/>
      <c r="AA2" s="154"/>
      <c r="AB2" s="155"/>
      <c r="AC2" s="155"/>
    </row>
    <row r="3" spans="1:31" ht="18" customHeight="1" x14ac:dyDescent="0.15">
      <c r="A3" s="580" t="s">
        <v>72</v>
      </c>
      <c r="B3" s="580"/>
      <c r="C3" s="592"/>
      <c r="D3" s="592"/>
      <c r="E3" s="592"/>
      <c r="F3" s="592"/>
      <c r="G3" s="592"/>
      <c r="H3" s="579" t="s">
        <v>73</v>
      </c>
      <c r="I3" s="579"/>
      <c r="J3" s="156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80" t="s">
        <v>74</v>
      </c>
      <c r="W3" s="580"/>
      <c r="X3" s="559"/>
      <c r="Y3" s="560"/>
      <c r="Z3" s="560"/>
      <c r="AA3" s="583"/>
      <c r="AB3" s="155"/>
      <c r="AC3" s="155"/>
      <c r="AD3" s="155"/>
    </row>
    <row r="4" spans="1:31" ht="18" customHeight="1" x14ac:dyDescent="0.15">
      <c r="A4" s="580" t="s">
        <v>75</v>
      </c>
      <c r="B4" s="580"/>
      <c r="C4" s="578"/>
      <c r="D4" s="578"/>
      <c r="E4" s="578"/>
      <c r="F4" s="578"/>
      <c r="G4" s="578"/>
      <c r="H4" s="157"/>
      <c r="I4" s="158"/>
      <c r="J4" s="159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80" t="s">
        <v>76</v>
      </c>
      <c r="W4" s="580"/>
      <c r="X4" s="559" t="s">
        <v>150</v>
      </c>
      <c r="Y4" s="560"/>
      <c r="Z4" s="560"/>
      <c r="AA4" s="560"/>
      <c r="AB4" s="155"/>
      <c r="AC4" s="155"/>
      <c r="AD4" s="155"/>
    </row>
    <row r="5" spans="1:31" ht="18" customHeight="1" x14ac:dyDescent="0.15">
      <c r="A5" s="580"/>
      <c r="B5" s="594"/>
      <c r="C5" s="596"/>
      <c r="D5" s="160"/>
      <c r="E5" s="581"/>
      <c r="F5" s="581"/>
      <c r="G5" s="581"/>
      <c r="H5" s="161"/>
      <c r="I5" s="158"/>
      <c r="J5" s="159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9" t="s">
        <v>77</v>
      </c>
      <c r="W5" s="579"/>
      <c r="X5" s="559" t="s">
        <v>151</v>
      </c>
      <c r="Y5" s="560"/>
      <c r="Z5" s="560"/>
      <c r="AA5" s="560"/>
      <c r="AB5" s="155"/>
      <c r="AC5" s="155"/>
      <c r="AD5" s="155"/>
    </row>
    <row r="6" spans="1:31" ht="18" customHeight="1" x14ac:dyDescent="0.15">
      <c r="A6" s="595"/>
      <c r="B6" s="595"/>
      <c r="C6" s="597"/>
      <c r="D6" s="162"/>
      <c r="E6" s="582"/>
      <c r="F6" s="582"/>
      <c r="G6" s="582"/>
      <c r="H6" s="573"/>
      <c r="I6" s="573"/>
      <c r="J6" s="163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5" t="s">
        <v>78</v>
      </c>
      <c r="W6" s="575"/>
      <c r="X6" s="576" t="s">
        <v>152</v>
      </c>
      <c r="Y6" s="577"/>
      <c r="Z6" s="577"/>
      <c r="AA6" s="577"/>
      <c r="AB6" s="155"/>
      <c r="AC6" s="155"/>
      <c r="AD6" s="155"/>
    </row>
    <row r="7" spans="1:31" ht="23.25" customHeight="1" x14ac:dyDescent="0.15">
      <c r="A7" s="545" t="s">
        <v>135</v>
      </c>
      <c r="B7" s="561"/>
      <c r="C7" s="546"/>
      <c r="D7" s="565" t="s">
        <v>79</v>
      </c>
      <c r="E7" s="566"/>
      <c r="F7" s="569" t="s">
        <v>153</v>
      </c>
      <c r="G7" s="570"/>
      <c r="H7" s="545" t="s">
        <v>80</v>
      </c>
      <c r="I7" s="546"/>
      <c r="J7" s="545" t="s">
        <v>81</v>
      </c>
      <c r="K7" s="546"/>
      <c r="L7" s="545" t="s">
        <v>82</v>
      </c>
      <c r="M7" s="546"/>
      <c r="N7" s="545" t="s">
        <v>83</v>
      </c>
      <c r="O7" s="546"/>
      <c r="P7" s="547" t="s">
        <v>84</v>
      </c>
      <c r="Q7" s="548"/>
      <c r="R7" s="548"/>
      <c r="S7" s="549"/>
      <c r="T7" s="545" t="s">
        <v>22</v>
      </c>
      <c r="U7" s="546"/>
      <c r="V7" s="552" t="s">
        <v>154</v>
      </c>
      <c r="W7" s="553"/>
      <c r="X7" s="556" t="s">
        <v>162</v>
      </c>
      <c r="Y7" s="531" t="s">
        <v>85</v>
      </c>
      <c r="Z7" s="534" t="s">
        <v>86</v>
      </c>
      <c r="AA7" s="536" t="s">
        <v>87</v>
      </c>
      <c r="AB7" s="155"/>
      <c r="AC7" s="155"/>
    </row>
    <row r="8" spans="1:31" ht="19.5" customHeight="1" x14ac:dyDescent="0.15">
      <c r="A8" s="562"/>
      <c r="B8" s="563"/>
      <c r="C8" s="564"/>
      <c r="D8" s="567"/>
      <c r="E8" s="568"/>
      <c r="F8" s="571"/>
      <c r="G8" s="572"/>
      <c r="H8" s="539" t="s">
        <v>88</v>
      </c>
      <c r="I8" s="540"/>
      <c r="J8" s="541" t="s">
        <v>88</v>
      </c>
      <c r="K8" s="542"/>
      <c r="L8" s="541" t="s">
        <v>88</v>
      </c>
      <c r="M8" s="542"/>
      <c r="N8" s="541" t="s">
        <v>88</v>
      </c>
      <c r="O8" s="542"/>
      <c r="P8" s="543" t="s">
        <v>89</v>
      </c>
      <c r="Q8" s="544"/>
      <c r="R8" s="543" t="s">
        <v>89</v>
      </c>
      <c r="S8" s="544"/>
      <c r="T8" s="550"/>
      <c r="U8" s="551"/>
      <c r="V8" s="554"/>
      <c r="W8" s="555"/>
      <c r="X8" s="557"/>
      <c r="Y8" s="532"/>
      <c r="Z8" s="535"/>
      <c r="AA8" s="537"/>
      <c r="AB8" s="155"/>
      <c r="AC8" s="155"/>
    </row>
    <row r="9" spans="1:31" ht="22.5" customHeight="1" x14ac:dyDescent="0.15">
      <c r="A9" s="528" t="s">
        <v>90</v>
      </c>
      <c r="B9" s="529"/>
      <c r="C9" s="530"/>
      <c r="D9" s="164"/>
      <c r="E9" s="165">
        <v>0.15</v>
      </c>
      <c r="F9" s="166"/>
      <c r="G9" s="165">
        <v>0.15</v>
      </c>
      <c r="H9" s="167"/>
      <c r="I9" s="168" t="s">
        <v>91</v>
      </c>
      <c r="J9" s="166"/>
      <c r="K9" s="169" t="s">
        <v>91</v>
      </c>
      <c r="L9" s="170"/>
      <c r="M9" s="169" t="s">
        <v>91</v>
      </c>
      <c r="N9" s="170"/>
      <c r="O9" s="169" t="s">
        <v>91</v>
      </c>
      <c r="P9" s="170"/>
      <c r="Q9" s="169" t="s">
        <v>91</v>
      </c>
      <c r="R9" s="170"/>
      <c r="S9" s="169" t="s">
        <v>91</v>
      </c>
      <c r="T9" s="166"/>
      <c r="U9" s="169" t="s">
        <v>91</v>
      </c>
      <c r="V9" s="170"/>
      <c r="W9" s="171">
        <f>G9</f>
        <v>0.15</v>
      </c>
      <c r="X9" s="558"/>
      <c r="Y9" s="533"/>
      <c r="Z9" s="172" t="s">
        <v>92</v>
      </c>
      <c r="AA9" s="538"/>
      <c r="AB9" s="155"/>
      <c r="AC9" s="155"/>
    </row>
    <row r="10" spans="1:31" ht="21" customHeight="1" x14ac:dyDescent="0.15">
      <c r="A10" s="523" t="s">
        <v>93</v>
      </c>
      <c r="B10" s="523"/>
      <c r="C10" s="523"/>
      <c r="D10" s="173"/>
      <c r="E10" s="174">
        <f>SUM(E11:E13)</f>
        <v>100000</v>
      </c>
      <c r="F10" s="175"/>
      <c r="G10" s="176">
        <f>SUM(G11:G13)</f>
        <v>100000</v>
      </c>
      <c r="H10" s="177"/>
      <c r="I10" s="178">
        <f>SUM(I11:I13)</f>
        <v>102000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102000</v>
      </c>
      <c r="X10" s="180">
        <f>G10-W10</f>
        <v>-2000</v>
      </c>
      <c r="Y10" s="181">
        <v>2000</v>
      </c>
      <c r="Z10" s="182">
        <f>SUM(G10,Y10)</f>
        <v>102000</v>
      </c>
      <c r="AA10" s="183">
        <f>MIN(W10,Z10)</f>
        <v>102000</v>
      </c>
      <c r="AB10" s="155"/>
      <c r="AC10" s="155"/>
    </row>
    <row r="11" spans="1:31" ht="21" customHeight="1" x14ac:dyDescent="0.15">
      <c r="A11" s="522" t="s">
        <v>94</v>
      </c>
      <c r="B11" s="522"/>
      <c r="C11" s="522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 x14ac:dyDescent="0.15">
      <c r="A12" s="522" t="s">
        <v>95</v>
      </c>
      <c r="B12" s="522"/>
      <c r="C12" s="522"/>
      <c r="D12" s="184"/>
      <c r="E12" s="194">
        <v>100000</v>
      </c>
      <c r="F12" s="186"/>
      <c r="G12" s="194">
        <v>100000</v>
      </c>
      <c r="H12" s="195"/>
      <c r="I12" s="196">
        <v>102000</v>
      </c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102000</v>
      </c>
      <c r="X12" s="191"/>
      <c r="Y12" s="192"/>
      <c r="Z12" s="193"/>
      <c r="AA12" s="193"/>
      <c r="AB12" s="155"/>
      <c r="AC12" s="155"/>
    </row>
    <row r="13" spans="1:31" ht="21" customHeight="1" x14ac:dyDescent="0.15">
      <c r="A13" s="497" t="s">
        <v>96</v>
      </c>
      <c r="B13" s="497"/>
      <c r="C13" s="497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 x14ac:dyDescent="0.15">
      <c r="A14" s="523" t="s">
        <v>97</v>
      </c>
      <c r="B14" s="523"/>
      <c r="C14" s="523"/>
      <c r="D14" s="173"/>
      <c r="E14" s="174">
        <f>SUM(E15:E16)</f>
        <v>100000</v>
      </c>
      <c r="F14" s="175"/>
      <c r="G14" s="176">
        <f>SUM(G15:G16)</f>
        <v>100000</v>
      </c>
      <c r="H14" s="177"/>
      <c r="I14" s="178">
        <f>SUM(I15:I16)</f>
        <v>100000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100000</v>
      </c>
      <c r="X14" s="180">
        <f>G14-W14</f>
        <v>0</v>
      </c>
      <c r="Y14" s="207"/>
      <c r="Z14" s="182">
        <f>SUM(G14,Y14)</f>
        <v>100000</v>
      </c>
      <c r="AA14" s="183">
        <f>MIN(W14,Z14)</f>
        <v>100000</v>
      </c>
      <c r="AB14" s="155"/>
      <c r="AC14" s="155"/>
      <c r="AE14" s="155"/>
    </row>
    <row r="15" spans="1:31" ht="21" customHeight="1" x14ac:dyDescent="0.15">
      <c r="A15" s="522" t="s">
        <v>98</v>
      </c>
      <c r="B15" s="522"/>
      <c r="C15" s="522"/>
      <c r="D15" s="184"/>
      <c r="E15" s="185">
        <v>100000</v>
      </c>
      <c r="F15" s="186"/>
      <c r="G15" s="185">
        <v>100000</v>
      </c>
      <c r="H15" s="187"/>
      <c r="I15" s="188">
        <v>100000</v>
      </c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100000</v>
      </c>
      <c r="X15" s="191"/>
      <c r="Y15" s="192"/>
      <c r="Z15" s="193"/>
      <c r="AA15" s="193"/>
      <c r="AB15" s="155"/>
      <c r="AC15" s="155"/>
      <c r="AE15" s="155"/>
    </row>
    <row r="16" spans="1:31" ht="21" customHeight="1" x14ac:dyDescent="0.15">
      <c r="A16" s="497" t="s">
        <v>99</v>
      </c>
      <c r="B16" s="497"/>
      <c r="C16" s="497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 x14ac:dyDescent="0.15">
      <c r="A17" s="523" t="s">
        <v>100</v>
      </c>
      <c r="B17" s="523"/>
      <c r="C17" s="523"/>
      <c r="D17" s="209"/>
      <c r="E17" s="210">
        <f>SUM(E18:E21)</f>
        <v>100000</v>
      </c>
      <c r="F17" s="175"/>
      <c r="G17" s="176">
        <f>SUM(G18:G21)</f>
        <v>100000</v>
      </c>
      <c r="H17" s="177"/>
      <c r="I17" s="178">
        <f>SUM(I18:I21)</f>
        <v>90000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90000</v>
      </c>
      <c r="X17" s="180">
        <f>G17-W17</f>
        <v>10000</v>
      </c>
      <c r="Y17" s="292">
        <v>-2000</v>
      </c>
      <c r="Z17" s="182">
        <f>SUM(G17,Y17)</f>
        <v>98000</v>
      </c>
      <c r="AA17" s="183">
        <f>MIN(W17,Z17)</f>
        <v>90000</v>
      </c>
      <c r="AB17" s="155"/>
      <c r="AC17" s="155"/>
      <c r="AE17" s="155"/>
    </row>
    <row r="18" spans="1:33" ht="21" customHeight="1" x14ac:dyDescent="0.15">
      <c r="A18" s="522" t="s">
        <v>101</v>
      </c>
      <c r="B18" s="522"/>
      <c r="C18" s="522"/>
      <c r="D18" s="184"/>
      <c r="E18" s="185">
        <v>100000</v>
      </c>
      <c r="F18" s="186"/>
      <c r="G18" s="185">
        <v>100000</v>
      </c>
      <c r="H18" s="187"/>
      <c r="I18" s="188">
        <v>90000</v>
      </c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90000</v>
      </c>
      <c r="X18" s="191"/>
      <c r="Y18" s="192"/>
      <c r="Z18" s="193"/>
      <c r="AA18" s="193"/>
      <c r="AB18" s="155"/>
      <c r="AC18" s="155"/>
    </row>
    <row r="19" spans="1:33" ht="21" customHeight="1" x14ac:dyDescent="0.15">
      <c r="A19" s="522" t="s">
        <v>102</v>
      </c>
      <c r="B19" s="522"/>
      <c r="C19" s="522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 x14ac:dyDescent="0.15">
      <c r="A20" s="522" t="s">
        <v>103</v>
      </c>
      <c r="B20" s="522"/>
      <c r="C20" s="522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 x14ac:dyDescent="0.15">
      <c r="A21" s="524" t="s">
        <v>104</v>
      </c>
      <c r="B21" s="524"/>
      <c r="C21" s="524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 x14ac:dyDescent="0.15">
      <c r="A22" s="525" t="s">
        <v>127</v>
      </c>
      <c r="B22" s="526"/>
      <c r="C22" s="526"/>
      <c r="D22" s="313"/>
      <c r="E22" s="314">
        <f>SUM(E10,E14,E17)</f>
        <v>300000</v>
      </c>
      <c r="F22" s="315"/>
      <c r="G22" s="314">
        <f>SUM(G10,G14,G17)</f>
        <v>300000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292000</v>
      </c>
      <c r="X22" s="250"/>
      <c r="Y22" s="321"/>
      <c r="Z22" s="322"/>
      <c r="AA22" s="323">
        <f>SUM(AA10,AA14,AA17)</f>
        <v>292000</v>
      </c>
      <c r="AB22" s="155"/>
      <c r="AC22" s="155"/>
    </row>
    <row r="23" spans="1:33" ht="21" customHeight="1" x14ac:dyDescent="0.15">
      <c r="A23" s="526" t="s">
        <v>134</v>
      </c>
      <c r="B23" s="526"/>
      <c r="C23" s="526"/>
      <c r="D23" s="324"/>
      <c r="E23" s="325">
        <f>ROUNDDOWN(E22*E9,-3)</f>
        <v>45000</v>
      </c>
      <c r="F23" s="326"/>
      <c r="G23" s="325">
        <f>ROUNDDOWN(G22*G9,-3)</f>
        <v>45000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43800</v>
      </c>
      <c r="X23" s="328">
        <f>G23-W23</f>
        <v>1200</v>
      </c>
      <c r="Y23" s="329"/>
      <c r="Z23" s="323">
        <f>SUM(G23,Y23)</f>
        <v>45000</v>
      </c>
      <c r="AA23" s="323">
        <f>MIN(ROUNDDOWN(AA22*W9,0),Z23)</f>
        <v>43800</v>
      </c>
      <c r="AB23" s="155"/>
      <c r="AC23" s="155"/>
    </row>
    <row r="24" spans="1:33" ht="21" customHeight="1" x14ac:dyDescent="0.15">
      <c r="A24" s="523" t="s">
        <v>128</v>
      </c>
      <c r="B24" s="523"/>
      <c r="C24" s="523"/>
      <c r="D24" s="219"/>
      <c r="E24" s="220">
        <f>SUM(E22:E23)</f>
        <v>345000</v>
      </c>
      <c r="F24" s="175"/>
      <c r="G24" s="220">
        <f>SUM(G22:G23)</f>
        <v>345000</v>
      </c>
      <c r="H24" s="221"/>
      <c r="I24" s="222"/>
      <c r="J24" s="223"/>
      <c r="K24" s="222"/>
      <c r="L24" s="223"/>
      <c r="M24" s="222"/>
      <c r="N24" s="223"/>
      <c r="O24" s="222"/>
      <c r="P24" s="223"/>
      <c r="Q24" s="221"/>
      <c r="R24" s="223"/>
      <c r="S24" s="222"/>
      <c r="T24" s="223"/>
      <c r="U24" s="222"/>
      <c r="V24" s="224"/>
      <c r="W24" s="225">
        <f>SUM(W22:W23)</f>
        <v>335800</v>
      </c>
      <c r="X24" s="180">
        <f>G24-W24</f>
        <v>9200</v>
      </c>
      <c r="Y24" s="226">
        <f>SUM(Y10,Y14,Y17,Y23)</f>
        <v>0</v>
      </c>
      <c r="Z24" s="182">
        <f>SUM(G24,Y24)</f>
        <v>345000</v>
      </c>
      <c r="AA24" s="182">
        <f>SUM(AA22,AA23)</f>
        <v>335800</v>
      </c>
      <c r="AB24" s="155"/>
      <c r="AC24" s="155"/>
    </row>
    <row r="25" spans="1:33" ht="21" customHeight="1" x14ac:dyDescent="0.15">
      <c r="A25" s="598">
        <v>10</v>
      </c>
      <c r="B25" s="599"/>
      <c r="C25" s="600"/>
      <c r="D25" s="227"/>
      <c r="E25" s="228">
        <f>ROUNDDOWN(E24*A25%,0)</f>
        <v>34500</v>
      </c>
      <c r="F25" s="229"/>
      <c r="G25" s="228">
        <f>ROUNDDOWN(G24*A25%,0)</f>
        <v>34500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33580</v>
      </c>
      <c r="X25" s="218">
        <f>G25-W25</f>
        <v>920</v>
      </c>
      <c r="Y25" s="232">
        <f>SUMIF(Y10:Y23,"&lt;0",Y10:Y23)</f>
        <v>-2000</v>
      </c>
      <c r="Z25" s="233" t="s">
        <v>106</v>
      </c>
      <c r="AA25" s="234">
        <f>IF(AND(G25&gt;0,G25&lt;10000000000),ROUNDDOWN(AA24*A25%,0),0)</f>
        <v>33580</v>
      </c>
      <c r="AB25" s="155"/>
      <c r="AC25" s="155"/>
    </row>
    <row r="26" spans="1:33" ht="21" customHeight="1" thickBot="1" x14ac:dyDescent="0.2">
      <c r="A26" s="497" t="s">
        <v>107</v>
      </c>
      <c r="B26" s="497"/>
      <c r="C26" s="497"/>
      <c r="D26" s="198"/>
      <c r="E26" s="235">
        <f>SUM(E24:E25)</f>
        <v>379500</v>
      </c>
      <c r="F26" s="217"/>
      <c r="G26" s="235">
        <f>SUM(G24:G25)</f>
        <v>379500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369380</v>
      </c>
      <c r="X26" s="238">
        <f>G26-W26</f>
        <v>10120</v>
      </c>
      <c r="Y26" s="239">
        <f>ROUNDDOWN(G22*-0.2,0)</f>
        <v>-60000</v>
      </c>
      <c r="Z26" s="240" t="s">
        <v>108</v>
      </c>
      <c r="AA26" s="241">
        <f>SUM(AA24:AA25)</f>
        <v>369380</v>
      </c>
      <c r="AB26" s="155"/>
      <c r="AC26" s="155"/>
    </row>
    <row r="27" spans="1:33" ht="21" customHeight="1" thickBot="1" x14ac:dyDescent="0.2">
      <c r="A27" s="498" t="s">
        <v>109</v>
      </c>
      <c r="B27" s="498"/>
      <c r="C27" s="498"/>
      <c r="D27" s="242"/>
      <c r="E27" s="243">
        <f>E24</f>
        <v>345000</v>
      </c>
      <c r="F27" s="244"/>
      <c r="G27" s="245">
        <f>G24</f>
        <v>345000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335800</v>
      </c>
      <c r="AB27" s="155"/>
      <c r="AC27" s="155"/>
    </row>
    <row r="28" spans="1:33" ht="7.5" customHeight="1" x14ac:dyDescent="0.15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499"/>
      <c r="AE28" s="500"/>
      <c r="AF28" s="500"/>
      <c r="AG28" s="155"/>
    </row>
    <row r="29" spans="1:33" ht="16.5" customHeight="1" x14ac:dyDescent="0.15">
      <c r="A29" s="501" t="s">
        <v>110</v>
      </c>
      <c r="B29" s="503" t="s">
        <v>111</v>
      </c>
      <c r="C29" s="504"/>
      <c r="D29" s="504"/>
      <c r="E29" s="504"/>
      <c r="F29" s="504"/>
      <c r="G29" s="504"/>
      <c r="H29" s="504"/>
      <c r="I29" s="505"/>
      <c r="J29" s="506" t="s">
        <v>161</v>
      </c>
      <c r="K29" s="507"/>
      <c r="L29" s="256"/>
      <c r="M29" s="257"/>
      <c r="N29" s="257"/>
      <c r="O29" s="510" t="s">
        <v>155</v>
      </c>
      <c r="P29" s="511"/>
      <c r="Q29" s="511"/>
      <c r="R29" s="511"/>
      <c r="S29" s="511"/>
      <c r="T29" s="511"/>
      <c r="U29" s="511"/>
      <c r="V29" s="511"/>
      <c r="W29" s="486"/>
      <c r="X29" s="512"/>
      <c r="Y29" s="513"/>
      <c r="Z29" s="513"/>
      <c r="AA29" s="513"/>
      <c r="AB29" s="258"/>
    </row>
    <row r="30" spans="1:33" ht="16.5" customHeight="1" x14ac:dyDescent="0.15">
      <c r="A30" s="502"/>
      <c r="B30" s="259" t="s">
        <v>112</v>
      </c>
      <c r="C30" s="514" t="s">
        <v>113</v>
      </c>
      <c r="D30" s="514"/>
      <c r="E30" s="514"/>
      <c r="F30" s="515" t="s">
        <v>114</v>
      </c>
      <c r="G30" s="375"/>
      <c r="H30" s="375"/>
      <c r="I30" s="376"/>
      <c r="J30" s="508"/>
      <c r="K30" s="509"/>
      <c r="L30" s="260"/>
      <c r="M30" s="261" t="s">
        <v>115</v>
      </c>
      <c r="N30" s="261"/>
      <c r="O30" s="480"/>
      <c r="P30" s="480"/>
      <c r="Q30" s="480"/>
      <c r="R30" s="480"/>
      <c r="S30" s="480"/>
      <c r="T30" s="480"/>
      <c r="U30" s="480"/>
      <c r="V30" s="480"/>
      <c r="W30" s="480"/>
      <c r="X30" s="516"/>
      <c r="Y30" s="517"/>
      <c r="Z30" s="517"/>
      <c r="AA30" s="518"/>
    </row>
    <row r="31" spans="1:33" ht="16.5" customHeight="1" x14ac:dyDescent="0.15">
      <c r="A31" s="262" t="s">
        <v>116</v>
      </c>
      <c r="B31" s="336"/>
      <c r="C31" s="481" t="s">
        <v>156</v>
      </c>
      <c r="D31" s="481"/>
      <c r="E31" s="481"/>
      <c r="F31" s="482" t="s">
        <v>157</v>
      </c>
      <c r="G31" s="350"/>
      <c r="H31" s="350"/>
      <c r="I31" s="351"/>
      <c r="J31" s="483" t="s">
        <v>117</v>
      </c>
      <c r="K31" s="484"/>
      <c r="L31" s="208"/>
      <c r="M31" s="261" t="s">
        <v>118</v>
      </c>
      <c r="N31" s="261"/>
      <c r="O31" s="478"/>
      <c r="P31" s="478"/>
      <c r="Q31" s="478"/>
      <c r="R31" s="478"/>
      <c r="S31" s="478"/>
      <c r="T31" s="478"/>
      <c r="U31" s="478"/>
      <c r="V31" s="478"/>
      <c r="W31" s="478"/>
      <c r="X31" s="517"/>
      <c r="Y31" s="517"/>
      <c r="Z31" s="517"/>
      <c r="AA31" s="513"/>
    </row>
    <row r="32" spans="1:33" ht="16.5" customHeight="1" x14ac:dyDescent="0.15">
      <c r="A32" s="262" t="s">
        <v>119</v>
      </c>
      <c r="B32" s="336"/>
      <c r="C32" s="481" t="s">
        <v>156</v>
      </c>
      <c r="D32" s="481"/>
      <c r="E32" s="481"/>
      <c r="F32" s="482" t="s">
        <v>157</v>
      </c>
      <c r="G32" s="350"/>
      <c r="H32" s="350"/>
      <c r="I32" s="351"/>
      <c r="J32" s="483" t="s">
        <v>117</v>
      </c>
      <c r="K32" s="493"/>
      <c r="L32" s="494" t="s">
        <v>120</v>
      </c>
      <c r="M32" s="495"/>
      <c r="N32" s="261"/>
      <c r="O32" s="485"/>
      <c r="P32" s="485"/>
      <c r="Q32" s="485"/>
      <c r="R32" s="485"/>
      <c r="S32" s="485"/>
      <c r="T32" s="485"/>
      <c r="U32" s="485"/>
      <c r="V32" s="485"/>
      <c r="W32" s="485"/>
      <c r="X32" s="263"/>
    </row>
    <row r="33" spans="1:33" ht="16.5" customHeight="1" x14ac:dyDescent="0.15">
      <c r="A33" s="262" t="s">
        <v>121</v>
      </c>
      <c r="B33" s="336"/>
      <c r="C33" s="481" t="s">
        <v>156</v>
      </c>
      <c r="D33" s="481"/>
      <c r="E33" s="481"/>
      <c r="F33" s="482" t="s">
        <v>157</v>
      </c>
      <c r="G33" s="350"/>
      <c r="H33" s="350"/>
      <c r="I33" s="351"/>
      <c r="J33" s="483" t="s">
        <v>117</v>
      </c>
      <c r="K33" s="493"/>
      <c r="L33" s="496"/>
      <c r="M33" s="495"/>
      <c r="N33" s="264"/>
      <c r="O33" s="478"/>
      <c r="P33" s="479"/>
      <c r="Q33" s="479"/>
      <c r="R33" s="479"/>
      <c r="S33" s="479"/>
      <c r="T33" s="479"/>
      <c r="U33" s="479"/>
      <c r="V33" s="479"/>
      <c r="W33" s="479"/>
      <c r="X33" s="263"/>
    </row>
    <row r="34" spans="1:33" ht="16.5" customHeight="1" x14ac:dyDescent="0.15">
      <c r="A34" s="262" t="s">
        <v>122</v>
      </c>
      <c r="B34" s="135"/>
      <c r="C34" s="481" t="s">
        <v>156</v>
      </c>
      <c r="D34" s="481"/>
      <c r="E34" s="481"/>
      <c r="F34" s="482" t="s">
        <v>157</v>
      </c>
      <c r="G34" s="350"/>
      <c r="H34" s="350"/>
      <c r="I34" s="351"/>
      <c r="J34" s="483" t="s">
        <v>117</v>
      </c>
      <c r="K34" s="484"/>
      <c r="L34" s="496"/>
      <c r="M34" s="495"/>
      <c r="N34" s="264"/>
      <c r="O34" s="480"/>
      <c r="P34" s="480"/>
      <c r="Q34" s="480"/>
      <c r="R34" s="480"/>
      <c r="S34" s="480"/>
      <c r="T34" s="480"/>
      <c r="U34" s="480"/>
      <c r="V34" s="480"/>
      <c r="W34" s="480"/>
      <c r="AB34" s="263"/>
      <c r="AC34" s="263"/>
    </row>
    <row r="35" spans="1:33" ht="16.5" customHeight="1" x14ac:dyDescent="0.15">
      <c r="A35" s="262" t="s">
        <v>123</v>
      </c>
      <c r="B35" s="336"/>
      <c r="C35" s="481" t="s">
        <v>156</v>
      </c>
      <c r="D35" s="481"/>
      <c r="E35" s="481"/>
      <c r="F35" s="482" t="s">
        <v>157</v>
      </c>
      <c r="G35" s="350"/>
      <c r="H35" s="350"/>
      <c r="I35" s="351"/>
      <c r="J35" s="483" t="s">
        <v>117</v>
      </c>
      <c r="K35" s="484"/>
      <c r="L35" s="496"/>
      <c r="M35" s="495"/>
      <c r="N35" s="265"/>
      <c r="O35" s="485"/>
      <c r="P35" s="486"/>
      <c r="Q35" s="486"/>
      <c r="R35" s="486"/>
      <c r="S35" s="486"/>
      <c r="T35" s="486"/>
      <c r="U35" s="486"/>
      <c r="V35" s="486"/>
      <c r="W35" s="486"/>
      <c r="AB35" s="155"/>
      <c r="AC35" s="155"/>
    </row>
    <row r="36" spans="1:33" ht="18" customHeight="1" x14ac:dyDescent="0.15">
      <c r="A36" s="266" t="s">
        <v>124</v>
      </c>
      <c r="B36" s="336"/>
      <c r="C36" s="481" t="s">
        <v>156</v>
      </c>
      <c r="D36" s="481"/>
      <c r="E36" s="481"/>
      <c r="F36" s="482" t="s">
        <v>157</v>
      </c>
      <c r="G36" s="350"/>
      <c r="H36" s="350"/>
      <c r="I36" s="351"/>
      <c r="J36" s="491" t="s">
        <v>117</v>
      </c>
      <c r="K36" s="492"/>
      <c r="L36" s="496"/>
      <c r="M36" s="495"/>
      <c r="N36" s="265"/>
      <c r="O36" s="480"/>
      <c r="P36" s="480"/>
      <c r="Q36" s="480"/>
      <c r="R36" s="480"/>
      <c r="S36" s="480"/>
      <c r="T36" s="480"/>
      <c r="U36" s="480"/>
      <c r="V36" s="480"/>
      <c r="W36" s="480"/>
      <c r="X36" s="267"/>
      <c r="Y36" s="268"/>
      <c r="Z36" s="268"/>
      <c r="AA36" s="332" t="s">
        <v>164</v>
      </c>
      <c r="AB36" s="155"/>
      <c r="AC36" s="155"/>
    </row>
    <row r="37" spans="1:33" ht="9" customHeight="1" x14ac:dyDescent="0.15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 x14ac:dyDescent="0.15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40" spans="1:33" x14ac:dyDescent="0.15">
      <c r="C40" s="276"/>
      <c r="D40" s="276"/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 x14ac:dyDescent="0.15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 x14ac:dyDescent="0.15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</sheetData>
  <sheetProtection algorithmName="SHA-512" hashValue="YWt2mbn4HNKuYjwuEqT4pmfBvpeCQYm5iD1bXTieM2XFBsdhayHT5A0kKeUDAABzpjTTeAW9RVGRlXJ6ZtVT2Q==" saltValue="bnafzFyrwW1bxEKx4OgLCQ==" spinCount="100000" sheet="1" objects="1" scenarios="1" formatCells="0" selectLockedCells="1"/>
  <mergeCells count="98"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8"/>
  <dataValidations count="3">
    <dataValidation type="list" showInputMessage="1" showErrorMessage="1" sqref="M2:O2" xr:uid="{00000000-0002-0000-0200-000000000000}">
      <formula1>"中間検査,年度末中間検査,確定検査,概算払"</formula1>
    </dataValidation>
    <dataValidation errorStyle="warning" showInputMessage="1" showErrorMessage="1" sqref="C5:C6" xr:uid="{00000000-0002-0000-0200-000001000000}"/>
    <dataValidation type="list" allowBlank="1" showInputMessage="1" showErrorMessage="1" sqref="B31:B36" xr:uid="{00000000-0002-0000-0200-000002000000}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</vt:lpstr>
      <vt:lpstr>助成事業で委託を行う場合の参考書式</vt:lpstr>
      <vt:lpstr>助成事業で委託を行う場合の参考書式記載例</vt:lpstr>
      <vt:lpstr>課題設定!Print_Area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2021-01-08T04:17:27Z</dcterms:modified>
</cp:coreProperties>
</file>