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defaultThemeVersion="166925"/>
  <xr:revisionPtr revIDLastSave="0" documentId="8_{C40006C5-55DF-4FD1-8309-0DC202165179}" xr6:coauthVersionLast="47" xr6:coauthVersionMax="47" xr10:uidLastSave="{00000000-0000-0000-0000-000000000000}"/>
  <bookViews>
    <workbookView xWindow="-120" yWindow="-120" windowWidth="27555" windowHeight="16440" activeTab="3" xr2:uid="{D0825009-D083-460E-AD4F-E3911D9F44A2}"/>
  </bookViews>
  <sheets>
    <sheet name="はじめに" sheetId="18" r:id="rId1"/>
    <sheet name="記入フォーマット" sheetId="2" r:id="rId2"/>
    <sheet name="以降は事例→" sheetId="4" r:id="rId3"/>
    <sheet name="例①" sheetId="8" r:id="rId4"/>
    <sheet name="例②" sheetId="9" r:id="rId5"/>
    <sheet name="例③" sheetId="10" r:id="rId6"/>
    <sheet name="例④" sheetId="11" r:id="rId7"/>
    <sheet name="例⑤" sheetId="12" r:id="rId8"/>
    <sheet name="例⑥" sheetId="14" r:id="rId9"/>
    <sheet name="例⑦" sheetId="13" r:id="rId10"/>
    <sheet name="例⑧" sheetId="17" r:id="rId1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3" i="17" l="1"/>
  <c r="J35" i="17"/>
  <c r="J37" i="17"/>
  <c r="J41" i="17"/>
  <c r="J43" i="17"/>
  <c r="J45" i="17"/>
  <c r="F56" i="17"/>
  <c r="G56" i="17"/>
  <c r="H56" i="17"/>
  <c r="I56" i="17"/>
  <c r="J56" i="17"/>
  <c r="K56" i="17"/>
  <c r="L56" i="17"/>
  <c r="M56" i="17"/>
  <c r="N56" i="17"/>
  <c r="O56" i="17"/>
  <c r="P56" i="17"/>
  <c r="Q56" i="17"/>
  <c r="R56" i="17"/>
  <c r="S56" i="17"/>
  <c r="T56" i="17"/>
  <c r="U56" i="17"/>
  <c r="V56" i="17"/>
  <c r="W56" i="17"/>
  <c r="F57" i="17"/>
  <c r="G57" i="17"/>
  <c r="H57" i="17" s="1"/>
  <c r="I57" i="17" s="1"/>
  <c r="J57" i="17" s="1"/>
  <c r="K57" i="17" s="1"/>
  <c r="L57" i="17" s="1"/>
  <c r="M57" i="17" s="1"/>
  <c r="N57" i="17" s="1"/>
  <c r="O57" i="17" s="1"/>
  <c r="P57" i="17" s="1"/>
  <c r="Q57" i="17" s="1"/>
  <c r="R57" i="17" s="1"/>
  <c r="S57" i="17" s="1"/>
  <c r="T57" i="17" s="1"/>
  <c r="U57" i="17" s="1"/>
  <c r="V57" i="17" s="1"/>
  <c r="W57" i="17" s="1"/>
  <c r="J47" i="17" l="1"/>
  <c r="J39" i="17"/>
  <c r="J49" i="17" l="1"/>
  <c r="F25" i="17" s="1"/>
  <c r="G54" i="13"/>
  <c r="W61" i="14" l="1"/>
  <c r="V61" i="14"/>
  <c r="U61" i="14"/>
  <c r="T61" i="14"/>
  <c r="S61" i="14"/>
  <c r="R61" i="14"/>
  <c r="Q61" i="14"/>
  <c r="P61" i="14"/>
  <c r="O61" i="14"/>
  <c r="N61" i="14"/>
  <c r="M61" i="14"/>
  <c r="L61" i="14"/>
  <c r="K61" i="14"/>
  <c r="J61" i="14"/>
  <c r="I61" i="14"/>
  <c r="H61" i="14"/>
  <c r="G61" i="14"/>
  <c r="F61" i="14"/>
  <c r="F62" i="14" s="1"/>
  <c r="G52" i="14"/>
  <c r="G50" i="14"/>
  <c r="G46" i="14"/>
  <c r="G44" i="14"/>
  <c r="F54" i="14" s="1"/>
  <c r="W66" i="13"/>
  <c r="W65" i="13"/>
  <c r="V65" i="13"/>
  <c r="U65" i="13"/>
  <c r="T65" i="13"/>
  <c r="S65" i="13"/>
  <c r="R65" i="13"/>
  <c r="Q65" i="13"/>
  <c r="P65" i="13"/>
  <c r="O65" i="13"/>
  <c r="N65" i="13"/>
  <c r="M65" i="13"/>
  <c r="L65" i="13"/>
  <c r="K65" i="13"/>
  <c r="J65" i="13"/>
  <c r="I65" i="13"/>
  <c r="H65" i="13"/>
  <c r="G65" i="13"/>
  <c r="F65" i="13"/>
  <c r="F66" i="13" s="1"/>
  <c r="G56" i="13"/>
  <c r="G50" i="13"/>
  <c r="G48" i="13"/>
  <c r="W64" i="12"/>
  <c r="V64" i="12"/>
  <c r="U64" i="12"/>
  <c r="T64" i="12"/>
  <c r="S64" i="12"/>
  <c r="R64" i="12"/>
  <c r="Q64" i="12"/>
  <c r="P64" i="12"/>
  <c r="O64" i="12"/>
  <c r="N64" i="12"/>
  <c r="M64" i="12"/>
  <c r="L64" i="12"/>
  <c r="K64" i="12"/>
  <c r="J64" i="12"/>
  <c r="I64" i="12"/>
  <c r="H64" i="12"/>
  <c r="G64" i="12"/>
  <c r="F64" i="12"/>
  <c r="F65" i="12" s="1"/>
  <c r="G55" i="12"/>
  <c r="G53" i="12"/>
  <c r="G49" i="12"/>
  <c r="G47" i="12"/>
  <c r="W76" i="11"/>
  <c r="V76" i="11"/>
  <c r="U76" i="11"/>
  <c r="T76" i="11"/>
  <c r="S76" i="11"/>
  <c r="R76" i="11"/>
  <c r="Q76" i="11"/>
  <c r="P76" i="11"/>
  <c r="O76" i="11"/>
  <c r="N76" i="11"/>
  <c r="M76" i="11"/>
  <c r="L76" i="11"/>
  <c r="K76" i="11"/>
  <c r="J76" i="11"/>
  <c r="I76" i="11"/>
  <c r="H76" i="11"/>
  <c r="G76" i="11"/>
  <c r="F76" i="11"/>
  <c r="F77" i="11" s="1"/>
  <c r="G67" i="11"/>
  <c r="G65" i="11"/>
  <c r="G61" i="11"/>
  <c r="G59" i="11"/>
  <c r="G65" i="12" l="1"/>
  <c r="H65" i="12" s="1"/>
  <c r="I65" i="12" s="1"/>
  <c r="J65" i="12" s="1"/>
  <c r="K65" i="12" s="1"/>
  <c r="L65" i="12" s="1"/>
  <c r="M65" i="12" s="1"/>
  <c r="N65" i="12" s="1"/>
  <c r="O65" i="12" s="1"/>
  <c r="P65" i="12" s="1"/>
  <c r="Q65" i="12" s="1"/>
  <c r="R65" i="12" s="1"/>
  <c r="S65" i="12" s="1"/>
  <c r="T65" i="12" s="1"/>
  <c r="U65" i="12" s="1"/>
  <c r="V65" i="12" s="1"/>
  <c r="W65" i="12" s="1"/>
  <c r="F58" i="13"/>
  <c r="G66" i="13"/>
  <c r="G77" i="11"/>
  <c r="H77" i="11" s="1"/>
  <c r="I77" i="11" s="1"/>
  <c r="J77" i="11" s="1"/>
  <c r="K77" i="11" s="1"/>
  <c r="L77" i="11" s="1"/>
  <c r="M77" i="11" s="1"/>
  <c r="N77" i="11" s="1"/>
  <c r="O77" i="11" s="1"/>
  <c r="P77" i="11" s="1"/>
  <c r="Q77" i="11" s="1"/>
  <c r="R77" i="11" s="1"/>
  <c r="S77" i="11" s="1"/>
  <c r="T77" i="11" s="1"/>
  <c r="U77" i="11" s="1"/>
  <c r="V77" i="11" s="1"/>
  <c r="W77" i="11" s="1"/>
  <c r="G62" i="14"/>
  <c r="H62" i="14" s="1"/>
  <c r="I62" i="14" s="1"/>
  <c r="J62" i="14" s="1"/>
  <c r="K62" i="14" s="1"/>
  <c r="L62" i="14" s="1"/>
  <c r="M62" i="14" s="1"/>
  <c r="N62" i="14" s="1"/>
  <c r="O62" i="14" s="1"/>
  <c r="P62" i="14" s="1"/>
  <c r="Q62" i="14" s="1"/>
  <c r="R62" i="14" s="1"/>
  <c r="S62" i="14" s="1"/>
  <c r="T62" i="14" s="1"/>
  <c r="U62" i="14" s="1"/>
  <c r="V62" i="14" s="1"/>
  <c r="W62" i="14" s="1"/>
  <c r="F35" i="14" s="1"/>
  <c r="H66" i="13"/>
  <c r="I66" i="13" s="1"/>
  <c r="J66" i="13" s="1"/>
  <c r="K66" i="13" s="1"/>
  <c r="L66" i="13" s="1"/>
  <c r="M66" i="13" s="1"/>
  <c r="N66" i="13" s="1"/>
  <c r="O66" i="13" s="1"/>
  <c r="P66" i="13" s="1"/>
  <c r="Q66" i="13" s="1"/>
  <c r="R66" i="13" s="1"/>
  <c r="S66" i="13" s="1"/>
  <c r="T66" i="13" s="1"/>
  <c r="U66" i="13" s="1"/>
  <c r="V66" i="13" s="1"/>
  <c r="F57" i="12"/>
  <c r="F69" i="11"/>
  <c r="F28" i="10"/>
  <c r="F22" i="10"/>
  <c r="F39" i="13" l="1"/>
  <c r="F38" i="12"/>
  <c r="F50" i="11"/>
  <c r="V40" i="10"/>
  <c r="U40" i="10"/>
  <c r="T40" i="10"/>
  <c r="S40" i="10"/>
  <c r="R40" i="10"/>
  <c r="Q40" i="10"/>
  <c r="P40" i="10"/>
  <c r="O40" i="10"/>
  <c r="N40" i="10"/>
  <c r="M40" i="10"/>
  <c r="L40" i="10"/>
  <c r="K40" i="10"/>
  <c r="J40" i="10"/>
  <c r="I40" i="10"/>
  <c r="H40" i="10"/>
  <c r="G40" i="10"/>
  <c r="F40" i="10"/>
  <c r="F41" i="10" s="1"/>
  <c r="W40" i="10"/>
  <c r="G31" i="10"/>
  <c r="G29" i="10"/>
  <c r="G25" i="10"/>
  <c r="G23" i="10"/>
  <c r="W51" i="9"/>
  <c r="G41" i="10" l="1"/>
  <c r="F33" i="10"/>
  <c r="H41" i="10"/>
  <c r="I41" i="10" s="1"/>
  <c r="J41" i="10" s="1"/>
  <c r="K41" i="10" s="1"/>
  <c r="L41" i="10" s="1"/>
  <c r="M41" i="10" s="1"/>
  <c r="N41" i="10" s="1"/>
  <c r="O41" i="10" s="1"/>
  <c r="P41" i="10" s="1"/>
  <c r="Q41" i="10" s="1"/>
  <c r="R41" i="10" s="1"/>
  <c r="S41" i="10" s="1"/>
  <c r="T41" i="10" s="1"/>
  <c r="U41" i="10" s="1"/>
  <c r="V41" i="10" s="1"/>
  <c r="W41" i="10" s="1"/>
  <c r="W54" i="9"/>
  <c r="F38" i="9"/>
  <c r="G39" i="9" s="1"/>
  <c r="V54" i="9"/>
  <c r="U54" i="9"/>
  <c r="T54" i="9"/>
  <c r="S54" i="9"/>
  <c r="R54" i="9"/>
  <c r="Q54" i="9"/>
  <c r="P54" i="9"/>
  <c r="O54" i="9"/>
  <c r="N54" i="9"/>
  <c r="M54" i="9"/>
  <c r="L54" i="9"/>
  <c r="K54" i="9"/>
  <c r="J54" i="9"/>
  <c r="I54" i="9"/>
  <c r="H54" i="9"/>
  <c r="G54" i="9"/>
  <c r="F54" i="9"/>
  <c r="F55" i="9" s="1"/>
  <c r="G45" i="9"/>
  <c r="G43" i="9"/>
  <c r="G37" i="9"/>
  <c r="F36" i="8"/>
  <c r="G37" i="8" s="1"/>
  <c r="F30" i="8"/>
  <c r="G31" i="8" s="1"/>
  <c r="W48" i="8"/>
  <c r="V48" i="8"/>
  <c r="U48" i="8"/>
  <c r="T48" i="8"/>
  <c r="S48" i="8"/>
  <c r="R48" i="8"/>
  <c r="Q48" i="8"/>
  <c r="P48" i="8"/>
  <c r="O48" i="8"/>
  <c r="N48" i="8"/>
  <c r="M48" i="8"/>
  <c r="L48" i="8"/>
  <c r="K48" i="8"/>
  <c r="J48" i="8"/>
  <c r="I48" i="8"/>
  <c r="H48" i="8"/>
  <c r="G48" i="8"/>
  <c r="F48" i="8"/>
  <c r="F49" i="8" s="1"/>
  <c r="G39" i="8"/>
  <c r="G33" i="8"/>
  <c r="G55" i="9" l="1"/>
  <c r="G49" i="8"/>
  <c r="H49" i="8" s="1"/>
  <c r="I49" i="8" s="1"/>
  <c r="J49" i="8" s="1"/>
  <c r="K49" i="8" s="1"/>
  <c r="L49" i="8" s="1"/>
  <c r="M49" i="8" s="1"/>
  <c r="N49" i="8" s="1"/>
  <c r="O49" i="8" s="1"/>
  <c r="P49" i="8" s="1"/>
  <c r="Q49" i="8" s="1"/>
  <c r="R49" i="8" s="1"/>
  <c r="S49" i="8" s="1"/>
  <c r="T49" i="8" s="1"/>
  <c r="U49" i="8" s="1"/>
  <c r="V49" i="8" s="1"/>
  <c r="W49" i="8" s="1"/>
  <c r="F14" i="10"/>
  <c r="F47" i="9"/>
  <c r="H55" i="9"/>
  <c r="I55" i="9" s="1"/>
  <c r="J55" i="9" s="1"/>
  <c r="K55" i="9" s="1"/>
  <c r="L55" i="9" s="1"/>
  <c r="M55" i="9" s="1"/>
  <c r="N55" i="9" s="1"/>
  <c r="O55" i="9" s="1"/>
  <c r="P55" i="9" s="1"/>
  <c r="Q55" i="9" s="1"/>
  <c r="R55" i="9" s="1"/>
  <c r="S55" i="9" s="1"/>
  <c r="T55" i="9" s="1"/>
  <c r="U55" i="9" s="1"/>
  <c r="V55" i="9" s="1"/>
  <c r="W55" i="9" s="1"/>
  <c r="F41" i="8"/>
  <c r="F22" i="8" l="1"/>
  <c r="F28" i="9"/>
  <c r="G56" i="2" l="1"/>
  <c r="G50" i="2"/>
  <c r="G58" i="2" l="1"/>
  <c r="G52" i="2" l="1"/>
  <c r="F60" i="2" s="1"/>
  <c r="G67" i="2"/>
  <c r="H67" i="2"/>
  <c r="I67" i="2"/>
  <c r="J67" i="2"/>
  <c r="K67" i="2"/>
  <c r="L67" i="2"/>
  <c r="M67" i="2"/>
  <c r="N67" i="2"/>
  <c r="O67" i="2"/>
  <c r="P67" i="2"/>
  <c r="Q67" i="2"/>
  <c r="R67" i="2"/>
  <c r="S67" i="2"/>
  <c r="T67" i="2"/>
  <c r="U67" i="2"/>
  <c r="V67" i="2"/>
  <c r="W67" i="2"/>
  <c r="F67" i="2"/>
  <c r="F68" i="2" s="1"/>
  <c r="G68" i="2" l="1"/>
  <c r="H68" i="2" s="1"/>
  <c r="I68" i="2" s="1"/>
  <c r="J68" i="2" s="1"/>
  <c r="K68" i="2" s="1"/>
  <c r="L68" i="2" s="1"/>
  <c r="M68" i="2" s="1"/>
  <c r="N68" i="2" s="1"/>
  <c r="O68" i="2" s="1"/>
  <c r="P68" i="2" s="1"/>
  <c r="Q68" i="2" s="1"/>
  <c r="R68" i="2" s="1"/>
  <c r="S68" i="2" s="1"/>
  <c r="T68" i="2" s="1"/>
  <c r="U68" i="2" s="1"/>
  <c r="V68" i="2" s="1"/>
  <c r="W68" i="2" s="1"/>
  <c r="F41" i="2" s="1"/>
</calcChain>
</file>

<file path=xl/sharedStrings.xml><?xml version="1.0" encoding="utf-8"?>
<sst xmlns="http://schemas.openxmlformats.org/spreadsheetml/2006/main" count="412" uniqueCount="96">
  <si>
    <t>2040年度の省エネルギー効果量</t>
    <rPh sb="4" eb="6">
      <t>ネンド</t>
    </rPh>
    <rPh sb="7" eb="8">
      <t>ショウ</t>
    </rPh>
    <rPh sb="13" eb="16">
      <t>コウカリョウ</t>
    </rPh>
    <phoneticPr fontId="2"/>
  </si>
  <si>
    <t>国内での生産量</t>
    <rPh sb="0" eb="2">
      <t>コクナイ</t>
    </rPh>
    <rPh sb="4" eb="7">
      <t>セイサンリョウ</t>
    </rPh>
    <phoneticPr fontId="2"/>
  </si>
  <si>
    <t>シェア・寄与率（％）</t>
    <rPh sb="4" eb="7">
      <t>キヨリツ</t>
    </rPh>
    <phoneticPr fontId="2"/>
  </si>
  <si>
    <t>寿命等による廃棄量</t>
    <rPh sb="0" eb="3">
      <t>ジュミョウナド</t>
    </rPh>
    <rPh sb="6" eb="9">
      <t>ハイキリョウ</t>
    </rPh>
    <phoneticPr fontId="2"/>
  </si>
  <si>
    <t>本開発の生産量</t>
    <rPh sb="0" eb="1">
      <t>ホン</t>
    </rPh>
    <rPh sb="1" eb="3">
      <t>カイハツ</t>
    </rPh>
    <rPh sb="4" eb="7">
      <t>セイサンリョウ</t>
    </rPh>
    <phoneticPr fontId="2"/>
  </si>
  <si>
    <t>年度</t>
    <rPh sb="0" eb="2">
      <t>ネンド</t>
    </rPh>
    <phoneticPr fontId="2"/>
  </si>
  <si>
    <t>累計（ストック）量</t>
    <rPh sb="0" eb="2">
      <t>ルイケイ</t>
    </rPh>
    <rPh sb="8" eb="9">
      <t>リョウ</t>
    </rPh>
    <phoneticPr fontId="2"/>
  </si>
  <si>
    <t>指標Ａ×指標Ｂ＝</t>
    <rPh sb="0" eb="2">
      <t>シヒョウ</t>
    </rPh>
    <rPh sb="4" eb="6">
      <t>シヒョウ</t>
    </rPh>
    <phoneticPr fontId="2"/>
  </si>
  <si>
    <t>万kL/年</t>
    <rPh sb="0" eb="1">
      <t>マン</t>
    </rPh>
    <rPh sb="4" eb="5">
      <t>ネン</t>
    </rPh>
    <phoneticPr fontId="2"/>
  </si>
  <si>
    <t>定数</t>
    <rPh sb="0" eb="2">
      <t>テイスウ</t>
    </rPh>
    <phoneticPr fontId="2"/>
  </si>
  <si>
    <t>・電力受電端発熱量</t>
    <rPh sb="1" eb="9">
      <t>デンリョクジュデンタンハツネツリョウ</t>
    </rPh>
    <phoneticPr fontId="2"/>
  </si>
  <si>
    <t>・原油への換算</t>
    <rPh sb="1" eb="3">
      <t>ゲンユ</t>
    </rPh>
    <rPh sb="5" eb="7">
      <t>カンサン</t>
    </rPh>
    <phoneticPr fontId="2"/>
  </si>
  <si>
    <t>・電力消費時発生熱量</t>
    <rPh sb="1" eb="3">
      <t>デンリョク</t>
    </rPh>
    <rPh sb="3" eb="5">
      <t>ショウヒ</t>
    </rPh>
    <rPh sb="5" eb="6">
      <t>ジ</t>
    </rPh>
    <rPh sb="6" eb="8">
      <t>ハッセイ</t>
    </rPh>
    <rPh sb="8" eb="10">
      <t>ネツリョウ</t>
    </rPh>
    <rPh sb="9" eb="10">
      <t>リョウ</t>
    </rPh>
    <phoneticPr fontId="2"/>
  </si>
  <si>
    <t>3.600MJ/kWh</t>
    <phoneticPr fontId="2"/>
  </si>
  <si>
    <r>
      <t>2.58×10</t>
    </r>
    <r>
      <rPr>
        <vertAlign val="superscript"/>
        <sz val="11"/>
        <color theme="1"/>
        <rFont val="游ゴシック"/>
        <family val="3"/>
        <charset val="128"/>
        <scheme val="minor"/>
      </rPr>
      <t>-5</t>
    </r>
    <r>
      <rPr>
        <sz val="11"/>
        <color theme="1"/>
        <rFont val="游ゴシック"/>
        <family val="2"/>
        <charset val="128"/>
        <scheme val="minor"/>
      </rPr>
      <t>kL/MJ</t>
    </r>
    <phoneticPr fontId="2"/>
  </si>
  <si>
    <t>MJ</t>
    <phoneticPr fontId="2"/>
  </si>
  <si>
    <t>kL/個/年</t>
    <rPh sb="3" eb="4">
      <t>コ</t>
    </rPh>
    <rPh sb="5" eb="6">
      <t>ネン</t>
    </rPh>
    <phoneticPr fontId="2"/>
  </si>
  <si>
    <t>①</t>
    <phoneticPr fontId="2"/>
  </si>
  <si>
    <t>②</t>
    <phoneticPr fontId="2"/>
  </si>
  <si>
    <t>①ー②</t>
    <phoneticPr fontId="2"/>
  </si>
  <si>
    <t>指標A：</t>
    <rPh sb="0" eb="2">
      <t>シヒョウ</t>
    </rPh>
    <phoneticPr fontId="2"/>
  </si>
  <si>
    <t>★指標A（単位あたりの省エネルギー）</t>
    <rPh sb="1" eb="3">
      <t>シヒョウ</t>
    </rPh>
    <rPh sb="5" eb="7">
      <t>タンイ</t>
    </rPh>
    <rPh sb="11" eb="12">
      <t>ショウ</t>
    </rPh>
    <phoneticPr fontId="2"/>
  </si>
  <si>
    <t>★指標B（2040年のストック量）</t>
    <rPh sb="1" eb="3">
      <t>シヒョ</t>
    </rPh>
    <rPh sb="9" eb="10">
      <t>ネン</t>
    </rPh>
    <rPh sb="15" eb="16">
      <t>リョウ</t>
    </rPh>
    <phoneticPr fontId="2"/>
  </si>
  <si>
    <t>使用方法</t>
    <rPh sb="0" eb="2">
      <t>シヨウ</t>
    </rPh>
    <rPh sb="2" eb="4">
      <t>ホウホウ</t>
    </rPh>
    <phoneticPr fontId="2"/>
  </si>
  <si>
    <t>(1)従来技術での1単位1年あたりのエネルギー消費量から原油へ換算</t>
    <rPh sb="3" eb="5">
      <t>ジュウライ</t>
    </rPh>
    <rPh sb="5" eb="7">
      <t>ギジュツ</t>
    </rPh>
    <rPh sb="10" eb="12">
      <t>タンイ</t>
    </rPh>
    <rPh sb="13" eb="14">
      <t>ネン</t>
    </rPh>
    <rPh sb="23" eb="26">
      <t>ショウヒリョウ</t>
    </rPh>
    <rPh sb="28" eb="30">
      <t>ゲンユ</t>
    </rPh>
    <rPh sb="31" eb="33">
      <t>カンサン</t>
    </rPh>
    <phoneticPr fontId="2"/>
  </si>
  <si>
    <t>(2)今回の開発技術での1単位1年あたりのエネルギー消費量から原油へ換算</t>
    <rPh sb="3" eb="5">
      <t>コンカイ</t>
    </rPh>
    <rPh sb="6" eb="8">
      <t>カイハツ</t>
    </rPh>
    <rPh sb="8" eb="10">
      <t>ギジュツ</t>
    </rPh>
    <rPh sb="13" eb="15">
      <t>タンイ</t>
    </rPh>
    <rPh sb="16" eb="17">
      <t>ネン</t>
    </rPh>
    <rPh sb="26" eb="29">
      <t>ショウヒリョウ</t>
    </rPh>
    <rPh sb="31" eb="33">
      <t>ゲンユ</t>
    </rPh>
    <rPh sb="34" eb="36">
      <t>カンサン</t>
    </rPh>
    <phoneticPr fontId="2"/>
  </si>
  <si>
    <t>←シェア・寄与率を入力しないと、計算されません。</t>
    <rPh sb="5" eb="8">
      <t>キヨリツ</t>
    </rPh>
    <rPh sb="9" eb="11">
      <t>ニュウリョク</t>
    </rPh>
    <rPh sb="16" eb="18">
      <t>ケイサン</t>
    </rPh>
    <phoneticPr fontId="2"/>
  </si>
  <si>
    <t>9.370MJ/kWh</t>
    <phoneticPr fontId="2"/>
  </si>
  <si>
    <t>kWh</t>
    <phoneticPr fontId="2"/>
  </si>
  <si>
    <t>・消費電力：</t>
    <rPh sb="1" eb="3">
      <t>ショウヒ</t>
    </rPh>
    <rPh sb="3" eb="5">
      <t>デンリョク</t>
    </rPh>
    <phoneticPr fontId="2"/>
  </si>
  <si>
    <t>　３．指標Bの赤枠に、各年度の国内での生産量、シェア・寄与率、廃棄量の予測値を入力する。</t>
    <rPh sb="3" eb="5">
      <t>シヒョウ</t>
    </rPh>
    <rPh sb="7" eb="8">
      <t>アカ</t>
    </rPh>
    <rPh sb="8" eb="9">
      <t>ワク</t>
    </rPh>
    <rPh sb="11" eb="14">
      <t>カクネンド</t>
    </rPh>
    <rPh sb="15" eb="17">
      <t>コクナイ</t>
    </rPh>
    <rPh sb="19" eb="22">
      <t>セイサンリョウ</t>
    </rPh>
    <rPh sb="27" eb="30">
      <t>キヨリツ</t>
    </rPh>
    <rPh sb="31" eb="34">
      <t>ハイキリョウ</t>
    </rPh>
    <rPh sb="35" eb="38">
      <t>ヨソクチ</t>
    </rPh>
    <rPh sb="39" eb="41">
      <t>ニュウリョク</t>
    </rPh>
    <phoneticPr fontId="2"/>
  </si>
  <si>
    <r>
      <t>　４．</t>
    </r>
    <r>
      <rPr>
        <sz val="11"/>
        <rFont val="游ゴシック"/>
        <family val="3"/>
        <charset val="128"/>
        <scheme val="minor"/>
      </rPr>
      <t>緑枠が、2</t>
    </r>
    <r>
      <rPr>
        <sz val="11"/>
        <color theme="1"/>
        <rFont val="游ゴシック"/>
        <family val="2"/>
        <charset val="128"/>
        <scheme val="minor"/>
      </rPr>
      <t>040年度の省エネルギー効果量になります。</t>
    </r>
    <rPh sb="3" eb="4">
      <t>ミドリ</t>
    </rPh>
    <rPh sb="4" eb="5">
      <t>ワク</t>
    </rPh>
    <rPh sb="11" eb="13">
      <t>ネンド</t>
    </rPh>
    <rPh sb="14" eb="15">
      <t>ショウ</t>
    </rPh>
    <rPh sb="20" eb="23">
      <t>コウカリョウ</t>
    </rPh>
    <phoneticPr fontId="2"/>
  </si>
  <si>
    <t>・エネルギー消費量：</t>
    <rPh sb="6" eb="9">
      <t>ショウヒリョウ</t>
    </rPh>
    <phoneticPr fontId="2"/>
  </si>
  <si>
    <t>8.562MJ/kWh</t>
    <phoneticPr fontId="7"/>
  </si>
  <si>
    <t>1. 算出根拠</t>
    <rPh sb="3" eb="5">
      <t>サンシュツ</t>
    </rPh>
    <rPh sb="5" eb="7">
      <t>コンキョ</t>
    </rPh>
    <phoneticPr fontId="2"/>
  </si>
  <si>
    <t>2.効果量算出</t>
    <rPh sb="2" eb="4">
      <t>コウカ</t>
    </rPh>
    <rPh sb="4" eb="5">
      <t>リョウ</t>
    </rPh>
    <rPh sb="5" eb="7">
      <t>サンシュツ</t>
    </rPh>
    <phoneticPr fontId="2"/>
  </si>
  <si>
    <t>【計算例　ガスタービン(GT)の開発】</t>
    <phoneticPr fontId="2"/>
  </si>
  <si>
    <r>
      <t>【計算例　大型有機</t>
    </r>
    <r>
      <rPr>
        <sz val="9"/>
        <color rgb="FF000000"/>
        <rFont val="Calibri"/>
        <family val="2"/>
      </rPr>
      <t>EL</t>
    </r>
    <r>
      <rPr>
        <sz val="9"/>
        <color rgb="FF000000"/>
        <rFont val="游ゴシック"/>
        <family val="3"/>
        <charset val="128"/>
        <scheme val="minor"/>
      </rPr>
      <t>テレビの技術開発】</t>
    </r>
  </si>
  <si>
    <t>【計算例　商業施設の空調制御技術の開発】</t>
  </si>
  <si>
    <t>【計算例　高効率ガソリンエンジンの開発】</t>
  </si>
  <si>
    <t>【計算例　自動車の軽量化に資する技術開発】</t>
  </si>
  <si>
    <t>【計算例　発電機の送電端効率の改善】</t>
  </si>
  <si>
    <r>
      <t>【計算例　基礎化学品</t>
    </r>
    <r>
      <rPr>
        <sz val="11"/>
        <color rgb="FF000000"/>
        <rFont val="Calibri"/>
        <family val="2"/>
      </rPr>
      <t>A</t>
    </r>
    <r>
      <rPr>
        <sz val="11"/>
        <color rgb="FF000000"/>
        <rFont val="游ゴシック"/>
        <family val="3"/>
        <charset val="128"/>
        <scheme val="minor"/>
      </rPr>
      <t>のバイオプロセス生産による省エネルギー</t>
    </r>
    <r>
      <rPr>
        <sz val="11"/>
        <color rgb="FF000000"/>
        <rFont val="Calibri"/>
        <family val="2"/>
      </rPr>
      <t xml:space="preserve"> </t>
    </r>
    <r>
      <rPr>
        <sz val="11"/>
        <color rgb="FF000000"/>
        <rFont val="游ゴシック"/>
        <family val="3"/>
        <charset val="128"/>
        <scheme val="minor"/>
      </rPr>
      <t>】</t>
    </r>
  </si>
  <si>
    <r>
      <t>【計算例　高機能接合剤の開発による電子部品熱処理工程の省エネルギー】</t>
    </r>
    <r>
      <rPr>
        <sz val="11"/>
        <color rgb="FF000000"/>
        <rFont val="Calibri"/>
        <family val="2"/>
      </rPr>
      <t xml:space="preserve"> </t>
    </r>
  </si>
  <si>
    <t>2040年度の省エネルギー効果量</t>
  </si>
  <si>
    <t>指標Ａ×指標Ｂ＝</t>
  </si>
  <si>
    <t>万kL/年</t>
  </si>
  <si>
    <t>★指標A（単位あたりの省エネルギー）</t>
  </si>
  <si>
    <t>定数</t>
  </si>
  <si>
    <t>・原油への換算</t>
  </si>
  <si>
    <r>
      <rPr>
        <sz val="11"/>
        <color theme="1"/>
        <rFont val="游ゴシック"/>
        <family val="3"/>
        <charset val="128"/>
      </rPr>
      <t>2.58×10</t>
    </r>
    <r>
      <rPr>
        <vertAlign val="superscript"/>
        <sz val="11"/>
        <color theme="1"/>
        <rFont val="游ゴシック"/>
        <family val="3"/>
        <charset val="128"/>
      </rPr>
      <t>-5</t>
    </r>
    <r>
      <rPr>
        <sz val="11"/>
        <color theme="1"/>
        <rFont val="游ゴシック"/>
        <family val="3"/>
        <charset val="128"/>
      </rPr>
      <t>kL/MJ</t>
    </r>
  </si>
  <si>
    <t>指標A（効果量）</t>
  </si>
  <si>
    <t>　〇従来GTの100%負荷変化時(1時間)の原油相当の燃料消費量</t>
    <rPh sb="2" eb="4">
      <t>ジュウライ</t>
    </rPh>
    <rPh sb="11" eb="13">
      <t>フカ</t>
    </rPh>
    <rPh sb="13" eb="16">
      <t>ヘンカジ</t>
    </rPh>
    <rPh sb="18" eb="20">
      <t>ジカン</t>
    </rPh>
    <rPh sb="27" eb="32">
      <t>ネンリョウショウヒリョウ</t>
    </rPh>
    <phoneticPr fontId="7"/>
  </si>
  <si>
    <t xml:space="preserve">　　　  </t>
  </si>
  <si>
    <t>20*1000/0.5*8.562*2.58*10^-5</t>
    <phoneticPr fontId="7"/>
  </si>
  <si>
    <t>kL</t>
    <phoneticPr fontId="7"/>
  </si>
  <si>
    <t>(1)</t>
    <phoneticPr fontId="7"/>
  </si>
  <si>
    <t>　〇従来GTの50%負荷変化時(1時間)の原油相当の燃料消費量</t>
    <rPh sb="2" eb="4">
      <t>ジュウライ</t>
    </rPh>
    <rPh sb="10" eb="12">
      <t>フカ</t>
    </rPh>
    <rPh sb="12" eb="15">
      <t>ヘンカジ</t>
    </rPh>
    <rPh sb="17" eb="19">
      <t>ジカン</t>
    </rPh>
    <rPh sb="26" eb="31">
      <t>ネンリョウショウヒリョウ</t>
    </rPh>
    <phoneticPr fontId="7"/>
  </si>
  <si>
    <t>20*50/100*1000/0.3*8.562*2.58*10^-5</t>
    <phoneticPr fontId="7"/>
  </si>
  <si>
    <t>(2)</t>
    <phoneticPr fontId="7"/>
  </si>
  <si>
    <t>　〇従来GTの100%～50%負荷変化時(10分間)の原油相当の燃料消費量</t>
    <rPh sb="2" eb="4">
      <t>ジュウライ</t>
    </rPh>
    <rPh sb="15" eb="17">
      <t>フカ</t>
    </rPh>
    <rPh sb="17" eb="20">
      <t>ヘンカジ</t>
    </rPh>
    <rPh sb="23" eb="25">
      <t>フンカン</t>
    </rPh>
    <rPh sb="32" eb="37">
      <t>ネンリョウショウヒリョウ</t>
    </rPh>
    <phoneticPr fontId="7"/>
  </si>
  <si>
    <t>(20/0.5＋10/0.3)*1000/2*10*60/3600*8.562*2.58*10^-5</t>
    <phoneticPr fontId="7"/>
  </si>
  <si>
    <t>(３)</t>
    <phoneticPr fontId="7"/>
  </si>
  <si>
    <t>　〇従来GTの1年間の原油相当の燃料消費量</t>
    <rPh sb="2" eb="4">
      <t>ジュウライ</t>
    </rPh>
    <rPh sb="8" eb="10">
      <t>ネンカン</t>
    </rPh>
    <rPh sb="16" eb="20">
      <t>ネンリョウショウヒ</t>
    </rPh>
    <rPh sb="20" eb="21">
      <t>リョウ</t>
    </rPh>
    <phoneticPr fontId="7"/>
  </si>
  <si>
    <t>((1)*18+(2)*40/60*6+(3)*2*6)*365*0.95</t>
    <phoneticPr fontId="7"/>
  </si>
  <si>
    <t>kL/年</t>
    <rPh sb="3" eb="4">
      <t>ネン</t>
    </rPh>
    <phoneticPr fontId="7"/>
  </si>
  <si>
    <r>
      <rPr>
        <sz val="11"/>
        <color theme="1"/>
        <rFont val="游ゴシック"/>
        <family val="3"/>
        <charset val="128"/>
        <scheme val="minor"/>
      </rPr>
      <t>(4)</t>
    </r>
    <phoneticPr fontId="7"/>
  </si>
  <si>
    <t>　〇開発GTの100%負荷変化時(1時間)の原油相当の燃料消費量</t>
    <rPh sb="2" eb="4">
      <t>カイハツ</t>
    </rPh>
    <rPh sb="11" eb="13">
      <t>フカ</t>
    </rPh>
    <rPh sb="13" eb="16">
      <t>ヘンカジ</t>
    </rPh>
    <rPh sb="18" eb="20">
      <t>ジカン</t>
    </rPh>
    <rPh sb="27" eb="32">
      <t>ネンリョウショウヒリョウ</t>
    </rPh>
    <phoneticPr fontId="7"/>
  </si>
  <si>
    <t>20*1000/0.55*8.562*2.58*10^-5</t>
    <phoneticPr fontId="7"/>
  </si>
  <si>
    <t>(5)</t>
    <phoneticPr fontId="7"/>
  </si>
  <si>
    <t>　〇開発GTの40%負荷変化時(1時間)の原油相当の燃料消費量</t>
    <rPh sb="2" eb="4">
      <t>カイハツ</t>
    </rPh>
    <rPh sb="10" eb="12">
      <t>フカ</t>
    </rPh>
    <rPh sb="12" eb="15">
      <t>ヘンカジ</t>
    </rPh>
    <rPh sb="17" eb="19">
      <t>ジカン</t>
    </rPh>
    <rPh sb="26" eb="31">
      <t>ネンリョウショウヒリョウ</t>
    </rPh>
    <phoneticPr fontId="7"/>
  </si>
  <si>
    <t>20*40/100*1000/0.3*8.562*2.58*10^-5</t>
    <phoneticPr fontId="7"/>
  </si>
  <si>
    <t>(6)</t>
    <phoneticPr fontId="7"/>
  </si>
  <si>
    <t>　〇開発GTの100%～40%負荷変化時(6分間)の原油相当の燃料消費量</t>
    <rPh sb="2" eb="4">
      <t>カイハツ</t>
    </rPh>
    <rPh sb="15" eb="17">
      <t>フカ</t>
    </rPh>
    <rPh sb="17" eb="20">
      <t>ヘンカジ</t>
    </rPh>
    <rPh sb="22" eb="24">
      <t>フンカン</t>
    </rPh>
    <rPh sb="31" eb="36">
      <t>ネンリョウショウヒリョウ</t>
    </rPh>
    <phoneticPr fontId="7"/>
  </si>
  <si>
    <t>(20/0.55＋8/0.3)*1000/2*6*60/3600*8.562*2.58*10^-5</t>
    <phoneticPr fontId="7"/>
  </si>
  <si>
    <t>(7)</t>
    <phoneticPr fontId="7"/>
  </si>
  <si>
    <t>　〇開発GTの1年間の原油相当の燃料消費量</t>
    <rPh sb="2" eb="4">
      <t>カイハツ</t>
    </rPh>
    <rPh sb="8" eb="10">
      <t>ネンカン</t>
    </rPh>
    <rPh sb="16" eb="20">
      <t>ネンリョウショウヒ</t>
    </rPh>
    <rPh sb="20" eb="21">
      <t>リョウ</t>
    </rPh>
    <phoneticPr fontId="7"/>
  </si>
  <si>
    <t>((5)*18+(6)*48/60*6+(7)*2*6)*365*0.95</t>
    <phoneticPr fontId="7"/>
  </si>
  <si>
    <t>kL/年</t>
    <rPh sb="2" eb="4">
      <t>･ネン</t>
    </rPh>
    <phoneticPr fontId="7"/>
  </si>
  <si>
    <t>(8)</t>
    <phoneticPr fontId="7"/>
  </si>
  <si>
    <t>　〇従来GTと開発GTの効果量の差は、</t>
    <rPh sb="2" eb="4">
      <t>ジュウライ</t>
    </rPh>
    <rPh sb="7" eb="9">
      <t>カイハツ</t>
    </rPh>
    <rPh sb="12" eb="15">
      <t>コウカリョウ</t>
    </rPh>
    <rPh sb="16" eb="17">
      <t>サ</t>
    </rPh>
    <phoneticPr fontId="7"/>
  </si>
  <si>
    <t>(4)-(8)</t>
    <phoneticPr fontId="7"/>
  </si>
  <si>
    <r>
      <rPr>
        <sz val="11"/>
        <color theme="1"/>
        <rFont val="游ゴシック"/>
        <family val="3"/>
        <charset val="128"/>
        <scheme val="minor"/>
      </rPr>
      <t>(9)</t>
    </r>
    <phoneticPr fontId="7"/>
  </si>
  <si>
    <t>★指標B（2040年のストック量）</t>
  </si>
  <si>
    <t>年度</t>
  </si>
  <si>
    <t>国内での生産量</t>
  </si>
  <si>
    <t>シェア・寄与率（％）</t>
  </si>
  <si>
    <t>←シェア・寄与率を入力しないと、計算されません。</t>
  </si>
  <si>
    <t>寿命等による廃棄量</t>
  </si>
  <si>
    <t>本開発の生産量</t>
  </si>
  <si>
    <t>累計（ストック）量</t>
  </si>
  <si>
    <r>
      <t>2.効果量算出　</t>
    </r>
    <r>
      <rPr>
        <sz val="11"/>
        <color theme="1"/>
        <rFont val="游ゴシック"/>
        <family val="3"/>
        <charset val="128"/>
        <scheme val="minor"/>
      </rPr>
      <t>※</t>
    </r>
    <r>
      <rPr>
        <b/>
        <sz val="11"/>
        <color theme="1"/>
        <rFont val="游ゴシック"/>
        <family val="3"/>
        <charset val="128"/>
        <scheme val="minor"/>
      </rPr>
      <t>フォーマットを一部変更して計算しております</t>
    </r>
    <rPh sb="2" eb="4">
      <t>コウカ</t>
    </rPh>
    <rPh sb="4" eb="5">
      <t>リョウ</t>
    </rPh>
    <rPh sb="5" eb="7">
      <t>サンシュツ</t>
    </rPh>
    <rPh sb="16" eb="18">
      <t>イチブ</t>
    </rPh>
    <rPh sb="18" eb="20">
      <t>ヘンコウ</t>
    </rPh>
    <rPh sb="22" eb="24">
      <t>ケイサン</t>
    </rPh>
    <phoneticPr fontId="2"/>
  </si>
  <si>
    <t>　１．「1.算出根拠」の枠内に、従来技術及び今回の開発技術での１単位あたりのエネルギー消費量を求める。</t>
    <rPh sb="6" eb="8">
      <t>サンシュツ</t>
    </rPh>
    <rPh sb="8" eb="10">
      <t>コンキョ</t>
    </rPh>
    <rPh sb="12" eb="14">
      <t>ワクナイ</t>
    </rPh>
    <rPh sb="16" eb="18">
      <t>ジュウライ</t>
    </rPh>
    <rPh sb="18" eb="20">
      <t>ギジュツ</t>
    </rPh>
    <rPh sb="20" eb="21">
      <t>オヨ</t>
    </rPh>
    <rPh sb="22" eb="24">
      <t>コンカイ</t>
    </rPh>
    <rPh sb="25" eb="27">
      <t>カイハツ</t>
    </rPh>
    <rPh sb="27" eb="29">
      <t>ギジュツ</t>
    </rPh>
    <rPh sb="32" eb="34">
      <t>タンイ</t>
    </rPh>
    <rPh sb="43" eb="46">
      <t>ショウヒリョウ</t>
    </rPh>
    <rPh sb="47" eb="48">
      <t>モト</t>
    </rPh>
    <phoneticPr fontId="2"/>
  </si>
  <si>
    <t>　２．「2.効果量算出」のセル(黄色部)に、従来及び今回のエネルギー消費量を入力する。</t>
    <rPh sb="6" eb="9">
      <t>コウカリョウ</t>
    </rPh>
    <rPh sb="9" eb="11">
      <t>サンシュツ</t>
    </rPh>
    <rPh sb="16" eb="18">
      <t>キイロ</t>
    </rPh>
    <rPh sb="18" eb="19">
      <t>ブ</t>
    </rPh>
    <rPh sb="22" eb="23">
      <t>キ</t>
    </rPh>
    <rPh sb="23" eb="24">
      <t>オヨ</t>
    </rPh>
    <rPh sb="25" eb="27">
      <t>コンカイ</t>
    </rPh>
    <rPh sb="33" eb="36">
      <t>ショウヒリョウ</t>
    </rPh>
    <rPh sb="38" eb="40">
      <t>ニュウリョク</t>
    </rPh>
    <phoneticPr fontId="2"/>
  </si>
  <si>
    <r>
      <t xml:space="preserve">本計算フォーマットは、「脱炭素社会実現に向けた省エネルギー技術の研究開発・社会実装促進プログラム」の省エネルギー効果量算出について、算出方法や考え方が適切かを確認させていただくために事前にご提出頂くものです。提出は必須ではありませんが、省エネルギー効果量の算定根拠や考え方について内容不備を軽減することができるため、事前提出を強く推奨いたします。
※巻末に8つの計算事例を掲載しておりますので、近しい分野の計算事例をご参考にしてください。
※省エネルギー効果量を求める方法は他にもあり、本フォーマットでは計算できない場合がございますが、その場合は、適宜アレンジください。(例⑧はアレンジしております)
</t>
    </r>
    <r>
      <rPr>
        <u/>
        <sz val="11"/>
        <color rgb="FFFF0000"/>
        <rFont val="游ゴシック"/>
        <family val="3"/>
        <charset val="128"/>
        <scheme val="minor"/>
      </rPr>
      <t>※締切り間際は、他の提案の処理もあることから、返送に時間がかかる恐れがあります。早めの提出をお願いします。</t>
    </r>
    <rPh sb="0" eb="1">
      <t>ホン</t>
    </rPh>
    <rPh sb="1" eb="3">
      <t>ケイサン</t>
    </rPh>
    <rPh sb="12" eb="48">
      <t>ダ</t>
    </rPh>
    <rPh sb="50" eb="51">
      <t>ショウ</t>
    </rPh>
    <rPh sb="56" eb="59">
      <t>コウカリョウ</t>
    </rPh>
    <rPh sb="59" eb="61">
      <t>サンシュツ</t>
    </rPh>
    <rPh sb="66" eb="68">
      <t>サンシュツ</t>
    </rPh>
    <rPh sb="68" eb="70">
      <t>ホウホウ</t>
    </rPh>
    <rPh sb="71" eb="72">
      <t>カンガ</t>
    </rPh>
    <rPh sb="73" eb="74">
      <t>カタ</t>
    </rPh>
    <rPh sb="75" eb="77">
      <t>テキセツ</t>
    </rPh>
    <rPh sb="79" eb="81">
      <t>カクニン</t>
    </rPh>
    <rPh sb="140" eb="142">
      <t>ナイヨウ</t>
    </rPh>
    <rPh sb="142" eb="144">
      <t>フビ</t>
    </rPh>
    <rPh sb="145" eb="147">
      <t>ケイゲン</t>
    </rPh>
    <rPh sb="158" eb="160">
      <t>ジゼン</t>
    </rPh>
    <rPh sb="160" eb="162">
      <t>テイシュツ</t>
    </rPh>
    <rPh sb="163" eb="164">
      <t>ツヨ</t>
    </rPh>
    <rPh sb="175" eb="177">
      <t>カンマツ</t>
    </rPh>
    <rPh sb="181" eb="183">
      <t>ケイサン</t>
    </rPh>
    <rPh sb="183" eb="185">
      <t>ジレイ</t>
    </rPh>
    <rPh sb="186" eb="188">
      <t>ケイサイ</t>
    </rPh>
    <rPh sb="197" eb="198">
      <t>チカ</t>
    </rPh>
    <rPh sb="200" eb="202">
      <t>ブンヤ</t>
    </rPh>
    <rPh sb="203" eb="205">
      <t>ケイサン</t>
    </rPh>
    <rPh sb="205" eb="207">
      <t>ジレイ</t>
    </rPh>
    <rPh sb="209" eb="211">
      <t>サンコウ</t>
    </rPh>
    <rPh sb="221" eb="222">
      <t>ショウ</t>
    </rPh>
    <rPh sb="227" eb="230">
      <t>コウカリョウ</t>
    </rPh>
    <rPh sb="231" eb="232">
      <t>モト</t>
    </rPh>
    <rPh sb="234" eb="236">
      <t>ホウホウ</t>
    </rPh>
    <rPh sb="237" eb="238">
      <t>ホカ</t>
    </rPh>
    <rPh sb="243" eb="244">
      <t>ホン</t>
    </rPh>
    <rPh sb="252" eb="254">
      <t>ケイサン</t>
    </rPh>
    <rPh sb="258" eb="260">
      <t>バアイ</t>
    </rPh>
    <rPh sb="270" eb="272">
      <t>バアイ</t>
    </rPh>
    <rPh sb="274" eb="276">
      <t>テキギ</t>
    </rPh>
    <rPh sb="286" eb="287">
      <t>レイ</t>
    </rPh>
    <rPh sb="302" eb="304">
      <t>シメキ</t>
    </rPh>
    <rPh sb="305" eb="307">
      <t>マギワ</t>
    </rPh>
    <rPh sb="309" eb="310">
      <t>ホカ</t>
    </rPh>
    <rPh sb="311" eb="313">
      <t>テイアン</t>
    </rPh>
    <rPh sb="314" eb="316">
      <t>ショリ</t>
    </rPh>
    <rPh sb="324" eb="326">
      <t>ヘンソウ</t>
    </rPh>
    <rPh sb="327" eb="329">
      <t>ジカン</t>
    </rPh>
    <rPh sb="333" eb="334">
      <t>オソ</t>
    </rPh>
    <rPh sb="341" eb="342">
      <t>ハヤ</t>
    </rPh>
    <rPh sb="344" eb="346">
      <t>テイシュツ</t>
    </rPh>
    <rPh sb="348" eb="349">
      <t>ネガ</t>
    </rPh>
    <phoneticPr fontId="2"/>
  </si>
  <si>
    <t>・電力発電端投入発熱量</t>
    <rPh sb="3" eb="5">
      <t>ハツデン</t>
    </rPh>
    <rPh sb="6" eb="8">
      <t>トウニュウ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</si>
</sst>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
    <numFmt numFmtId="177" formatCode="0.0"/>
    <numFmt numFmtId="178" formatCode="#,##0.000;[Red]\-#,##0.000"/>
  </numFmts>
  <fonts count="1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vertAlign val="superscript"/>
      <sz val="11"/>
      <color theme="1"/>
      <name val="游ゴシック"/>
      <family val="3"/>
      <charset val="128"/>
      <scheme val="minor"/>
    </font>
    <font>
      <u/>
      <sz val="11"/>
      <color rgb="FFFF0000"/>
      <name val="游ゴシック"/>
      <family val="3"/>
      <charset val="128"/>
      <scheme val="minor"/>
    </font>
    <font>
      <sz val="11"/>
      <name val="游ゴシック"/>
      <family val="3"/>
      <charset val="128"/>
      <scheme val="minor"/>
    </font>
    <font>
      <sz val="11"/>
      <color theme="1"/>
      <name val="游ゴシック"/>
      <family val="3"/>
      <charset val="128"/>
      <scheme val="minor"/>
    </font>
    <font>
      <sz val="6"/>
      <name val="游ゴシック"/>
      <family val="3"/>
      <charset val="128"/>
      <scheme val="minor"/>
    </font>
    <font>
      <sz val="11"/>
      <color rgb="FF000000"/>
      <name val="游ゴシック"/>
      <family val="3"/>
      <charset val="128"/>
      <scheme val="minor"/>
    </font>
    <font>
      <sz val="9"/>
      <color rgb="FF000000"/>
      <name val="游ゴシック"/>
      <family val="3"/>
      <charset val="128"/>
      <scheme val="minor"/>
    </font>
    <font>
      <sz val="9"/>
      <color rgb="FF000000"/>
      <name val="Calibri"/>
      <family val="2"/>
    </font>
    <font>
      <sz val="11"/>
      <color rgb="FF000000"/>
      <name val="Calibri"/>
      <family val="2"/>
    </font>
    <font>
      <sz val="11"/>
      <color theme="1"/>
      <name val="游ゴシック"/>
      <family val="3"/>
      <charset val="128"/>
    </font>
    <font>
      <sz val="10.5"/>
      <color theme="1"/>
      <name val="ＭＳ Ｐゴシック"/>
      <family val="3"/>
      <charset val="128"/>
    </font>
    <font>
      <vertAlign val="superscript"/>
      <sz val="11"/>
      <color theme="1"/>
      <name val="游ゴシック"/>
      <family val="3"/>
      <charset val="128"/>
    </font>
    <font>
      <b/>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00B050"/>
      </left>
      <right/>
      <top/>
      <bottom/>
      <diagonal/>
    </border>
    <border>
      <left/>
      <right style="medium">
        <color rgb="FF00B050"/>
      </right>
      <top style="medium">
        <color rgb="FF00B050"/>
      </top>
      <bottom style="medium">
        <color rgb="FF00B050"/>
      </bottom>
      <diagonal/>
    </border>
    <border>
      <left style="medium">
        <color rgb="FF00B050"/>
      </left>
      <right/>
      <top style="medium">
        <color rgb="FF00B050"/>
      </top>
      <bottom style="medium">
        <color rgb="FF00B05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cellStyleXfs>
  <cellXfs count="79">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0" borderId="0" xfId="0" applyAlignment="1">
      <alignment horizontal="left" vertical="center"/>
    </xf>
    <xf numFmtId="0" fontId="0" fillId="0" borderId="0" xfId="0" quotePrefix="1" applyAlignment="1">
      <alignment horizontal="center" vertical="center"/>
    </xf>
    <xf numFmtId="38" fontId="0" fillId="0" borderId="1" xfId="1" applyFont="1" applyBorder="1">
      <alignment vertical="center"/>
    </xf>
    <xf numFmtId="38" fontId="0" fillId="2" borderId="1" xfId="1" applyFont="1" applyFill="1" applyBorder="1">
      <alignment vertical="center"/>
    </xf>
    <xf numFmtId="0" fontId="0" fillId="0" borderId="0" xfId="0" applyFill="1" applyAlignment="1">
      <alignment vertical="center"/>
    </xf>
    <xf numFmtId="0" fontId="0" fillId="0" borderId="9" xfId="0" applyBorder="1" applyAlignment="1">
      <alignment horizontal="center" vertical="center"/>
    </xf>
    <xf numFmtId="38" fontId="0" fillId="0" borderId="4" xfId="1" applyFont="1" applyBorder="1">
      <alignment vertical="center"/>
    </xf>
    <xf numFmtId="38" fontId="0" fillId="0" borderId="10" xfId="1" applyFont="1" applyBorder="1">
      <alignment vertical="center"/>
    </xf>
    <xf numFmtId="38" fontId="0" fillId="0" borderId="11" xfId="1" applyFont="1" applyBorder="1">
      <alignment vertical="center"/>
    </xf>
    <xf numFmtId="38" fontId="0" fillId="0" borderId="12" xfId="1" applyFont="1" applyBorder="1">
      <alignment vertical="center"/>
    </xf>
    <xf numFmtId="38" fontId="0" fillId="0" borderId="13" xfId="1" applyFont="1" applyBorder="1">
      <alignment vertical="center"/>
    </xf>
    <xf numFmtId="38" fontId="0" fillId="0" borderId="14" xfId="1" applyFont="1" applyBorder="1">
      <alignment vertical="center"/>
    </xf>
    <xf numFmtId="38" fontId="0" fillId="0" borderId="15" xfId="1" applyFont="1" applyBorder="1">
      <alignment vertical="center"/>
    </xf>
    <xf numFmtId="38" fontId="0" fillId="0" borderId="16" xfId="1" applyFont="1" applyBorder="1">
      <alignment vertical="center"/>
    </xf>
    <xf numFmtId="38" fontId="0" fillId="0" borderId="17" xfId="1" applyFont="1" applyBorder="1">
      <alignment vertical="center"/>
    </xf>
    <xf numFmtId="0" fontId="0" fillId="0" borderId="18" xfId="0" applyBorder="1">
      <alignment vertical="center"/>
    </xf>
    <xf numFmtId="0" fontId="0" fillId="0" borderId="0" xfId="0" applyAlignment="1">
      <alignment vertical="top" wrapText="1"/>
    </xf>
    <xf numFmtId="0" fontId="0" fillId="0" borderId="0" xfId="0" applyAlignment="1">
      <alignment vertical="top"/>
    </xf>
    <xf numFmtId="38" fontId="0" fillId="0" borderId="5" xfId="1" applyFont="1" applyBorder="1">
      <alignment vertical="center"/>
    </xf>
    <xf numFmtId="38" fontId="0" fillId="0" borderId="5" xfId="1" applyFont="1" applyBorder="1" applyAlignment="1">
      <alignment horizontal="right" vertical="center"/>
    </xf>
    <xf numFmtId="0" fontId="0" fillId="0" borderId="0" xfId="0" applyAlignment="1">
      <alignment horizontal="left" vertical="center"/>
    </xf>
    <xf numFmtId="38" fontId="0" fillId="0" borderId="11" xfId="3" applyFont="1" applyBorder="1">
      <alignment vertical="center"/>
    </xf>
    <xf numFmtId="38" fontId="0" fillId="0" borderId="12" xfId="3" applyFont="1" applyBorder="1">
      <alignment vertical="center"/>
    </xf>
    <xf numFmtId="38" fontId="0" fillId="0" borderId="1" xfId="3" applyFont="1" applyBorder="1">
      <alignment vertical="center"/>
    </xf>
    <xf numFmtId="38" fontId="0" fillId="0" borderId="14" xfId="3" applyFont="1" applyBorder="1">
      <alignment vertical="center"/>
    </xf>
    <xf numFmtId="38" fontId="0" fillId="0" borderId="16" xfId="3" applyFont="1" applyBorder="1">
      <alignment vertical="center"/>
    </xf>
    <xf numFmtId="38" fontId="0" fillId="0" borderId="17" xfId="3" applyFont="1" applyBorder="1">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left" vertical="center"/>
    </xf>
    <xf numFmtId="0" fontId="6" fillId="0" borderId="0" xfId="4">
      <alignment vertical="center"/>
    </xf>
    <xf numFmtId="176" fontId="6" fillId="0" borderId="0" xfId="4" applyNumberFormat="1">
      <alignment vertical="center"/>
    </xf>
    <xf numFmtId="0" fontId="6" fillId="0" borderId="0" xfId="4" applyAlignment="1">
      <alignment horizontal="center" vertical="center"/>
    </xf>
    <xf numFmtId="0" fontId="6" fillId="0" borderId="18" xfId="4" applyBorder="1">
      <alignment vertical="center"/>
    </xf>
    <xf numFmtId="0" fontId="12" fillId="0" borderId="0" xfId="4" quotePrefix="1" applyFont="1">
      <alignment vertical="center"/>
    </xf>
    <xf numFmtId="178" fontId="12" fillId="0" borderId="0" xfId="3" quotePrefix="1" applyNumberFormat="1" applyFont="1">
      <alignment vertical="center"/>
    </xf>
    <xf numFmtId="0" fontId="6" fillId="0" borderId="0" xfId="4" quotePrefix="1" applyAlignment="1">
      <alignment horizontal="center" vertical="center"/>
    </xf>
    <xf numFmtId="178" fontId="0" fillId="0" borderId="0" xfId="3" applyNumberFormat="1" applyFont="1">
      <alignment vertical="center"/>
    </xf>
    <xf numFmtId="0" fontId="13" fillId="0" borderId="0" xfId="4" applyFont="1" applyAlignment="1">
      <alignment horizontal="left" vertical="center"/>
    </xf>
    <xf numFmtId="0" fontId="12" fillId="0" borderId="0" xfId="4" applyFont="1">
      <alignment vertical="center"/>
    </xf>
    <xf numFmtId="178" fontId="12" fillId="0" borderId="0" xfId="3" applyNumberFormat="1" applyFont="1">
      <alignment vertical="center"/>
    </xf>
    <xf numFmtId="0" fontId="13" fillId="0" borderId="0" xfId="4" applyFont="1" applyAlignment="1">
      <alignment horizontal="center" vertical="center" wrapText="1"/>
    </xf>
    <xf numFmtId="38" fontId="6" fillId="0" borderId="0" xfId="3" applyFont="1">
      <alignment vertical="center"/>
    </xf>
    <xf numFmtId="0" fontId="6" fillId="0" borderId="0" xfId="4" applyAlignment="1">
      <alignment horizontal="left" vertical="center"/>
    </xf>
    <xf numFmtId="38" fontId="0" fillId="0" borderId="0" xfId="3" applyFont="1" applyFill="1">
      <alignment vertical="center"/>
    </xf>
    <xf numFmtId="38" fontId="0" fillId="2" borderId="0" xfId="3" applyFont="1" applyFill="1">
      <alignment vertical="center"/>
    </xf>
    <xf numFmtId="0" fontId="6" fillId="0" borderId="9" xfId="4" applyBorder="1" applyAlignment="1">
      <alignment horizontal="center" vertical="center"/>
    </xf>
    <xf numFmtId="38" fontId="0" fillId="0" borderId="10" xfId="3" applyFont="1" applyBorder="1">
      <alignment vertical="center"/>
    </xf>
    <xf numFmtId="38" fontId="0" fillId="0" borderId="13" xfId="3" applyFont="1" applyBorder="1">
      <alignment vertical="center"/>
    </xf>
    <xf numFmtId="38" fontId="0" fillId="0" borderId="15" xfId="3" applyFont="1" applyBorder="1">
      <alignment vertical="center"/>
    </xf>
    <xf numFmtId="38" fontId="0" fillId="0" borderId="4" xfId="3" applyFont="1" applyBorder="1">
      <alignment vertical="center"/>
    </xf>
    <xf numFmtId="38" fontId="0" fillId="2" borderId="1" xfId="3" applyFont="1" applyFill="1" applyBorder="1">
      <alignment vertical="center"/>
    </xf>
    <xf numFmtId="0" fontId="0" fillId="2" borderId="21" xfId="0" applyFill="1" applyBorder="1" applyAlignment="1">
      <alignment horizontal="left" vertical="top"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0" fillId="2" borderId="0" xfId="0" applyFill="1" applyBorder="1" applyAlignment="1">
      <alignment horizontal="left" vertical="top" wrapText="1"/>
    </xf>
    <xf numFmtId="0" fontId="0" fillId="2" borderId="25" xfId="0" applyFill="1" applyBorder="1" applyAlignment="1">
      <alignment horizontal="left" vertical="top" wrapText="1"/>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28" xfId="0" applyFill="1" applyBorder="1" applyAlignment="1">
      <alignment horizontal="left" vertical="top" wrapText="1"/>
    </xf>
    <xf numFmtId="0" fontId="0" fillId="2" borderId="0" xfId="0" applyFill="1" applyAlignment="1">
      <alignment horizontal="right" vertical="center"/>
    </xf>
    <xf numFmtId="2" fontId="0" fillId="2" borderId="20" xfId="0" applyNumberFormat="1" applyFill="1" applyBorder="1" applyAlignment="1">
      <alignment horizontal="right" vertical="center"/>
    </xf>
    <xf numFmtId="2" fontId="0" fillId="2" borderId="19" xfId="0" applyNumberFormat="1" applyFill="1" applyBorder="1" applyAlignment="1">
      <alignment horizontal="right" vertical="center"/>
    </xf>
    <xf numFmtId="0" fontId="0" fillId="0" borderId="0" xfId="0"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40" fontId="0" fillId="0" borderId="6" xfId="1" applyNumberFormat="1" applyFont="1" applyFill="1" applyBorder="1" applyAlignment="1">
      <alignment horizontal="right" vertical="center"/>
    </xf>
    <xf numFmtId="40" fontId="0" fillId="0" borderId="7" xfId="1" applyNumberFormat="1" applyFont="1" applyFill="1" applyBorder="1" applyAlignment="1">
      <alignment horizontal="right" vertical="center"/>
    </xf>
    <xf numFmtId="0" fontId="0" fillId="0" borderId="8" xfId="0" applyBorder="1" applyAlignment="1">
      <alignment horizontal="center" vertical="center"/>
    </xf>
    <xf numFmtId="177" fontId="6" fillId="2" borderId="20" xfId="4" applyNumberFormat="1" applyFill="1" applyBorder="1" applyAlignment="1">
      <alignment horizontal="right" vertical="center"/>
    </xf>
    <xf numFmtId="177" fontId="6" fillId="2" borderId="19" xfId="4" applyNumberFormat="1" applyFill="1" applyBorder="1" applyAlignment="1">
      <alignment horizontal="right" vertical="center"/>
    </xf>
    <xf numFmtId="0" fontId="6" fillId="0" borderId="2" xfId="4" applyBorder="1" applyAlignment="1">
      <alignment horizontal="center" vertical="center"/>
    </xf>
    <xf numFmtId="0" fontId="6" fillId="0" borderId="8" xfId="4" applyBorder="1" applyAlignment="1">
      <alignment horizontal="center" vertical="center"/>
    </xf>
    <xf numFmtId="0" fontId="6" fillId="0" borderId="3" xfId="4" applyBorder="1" applyAlignment="1">
      <alignment horizontal="center" vertical="center"/>
    </xf>
    <xf numFmtId="0" fontId="6" fillId="0" borderId="0" xfId="4" applyAlignment="1">
      <alignment horizontal="left" vertical="center"/>
    </xf>
  </cellXfs>
  <cellStyles count="5">
    <cellStyle name="桁区切り" xfId="1" builtinId="6"/>
    <cellStyle name="桁区切り 2" xfId="3" xr:uid="{52E53CAD-3E51-4785-B660-CF24F4AF83C5}"/>
    <cellStyle name="標準" xfId="0" builtinId="0"/>
    <cellStyle name="標準 2" xfId="2" xr:uid="{F453C3F6-0B8A-4096-9BC4-F807C31B678D}"/>
    <cellStyle name="標準 3" xfId="4" xr:uid="{AAD7E717-32CE-4C4A-B7C9-1BE7F53142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98714</xdr:colOff>
      <xdr:row>2</xdr:row>
      <xdr:rowOff>124692</xdr:rowOff>
    </xdr:from>
    <xdr:to>
      <xdr:col>10</xdr:col>
      <xdr:colOff>41565</xdr:colOff>
      <xdr:row>36</xdr:row>
      <xdr:rowOff>190500</xdr:rowOff>
    </xdr:to>
    <xdr:sp macro="" textlink="">
      <xdr:nvSpPr>
        <xdr:cNvPr id="2" name="四角形: 角を丸くする 1">
          <a:extLst>
            <a:ext uri="{FF2B5EF4-FFF2-40B4-BE49-F238E27FC236}">
              <a16:creationId xmlns:a16="http://schemas.microsoft.com/office/drawing/2014/main" id="{99027E6F-7BC3-40FF-9785-69482E0A3977}"/>
            </a:ext>
          </a:extLst>
        </xdr:cNvPr>
        <xdr:cNvSpPr/>
      </xdr:nvSpPr>
      <xdr:spPr>
        <a:xfrm>
          <a:off x="167987" y="436419"/>
          <a:ext cx="7008669" cy="8309263"/>
        </a:xfrm>
        <a:prstGeom prst="roundRect">
          <a:avLst>
            <a:gd name="adj" fmla="val 360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指標</a:t>
          </a:r>
          <a:r>
            <a:rPr kumimoji="1" lang="en-US" altLang="ja-JP" sz="1100"/>
            <a:t>A</a:t>
          </a:r>
          <a:r>
            <a:rPr kumimoji="1" lang="ja-JP" altLang="en-US" sz="1100"/>
            <a:t>：単位当たりの省エネルギー効果量 </a:t>
          </a:r>
          <a:endParaRPr kumimoji="1" lang="en-US" altLang="ja-JP" sz="1100"/>
        </a:p>
        <a:p>
          <a:pPr algn="l"/>
          <a:r>
            <a:rPr kumimoji="1" lang="ja-JP" altLang="en-US" sz="1100"/>
            <a:t>・従来技術の場合：</a:t>
          </a:r>
          <a:endParaRPr kumimoji="1" lang="en-US" altLang="ja-JP" sz="1100"/>
        </a:p>
        <a:p>
          <a:pPr algn="l"/>
          <a:r>
            <a:rPr kumimoji="1" lang="ja-JP" altLang="en-US" sz="1100"/>
            <a:t>・今回の開発技術の場合：</a:t>
          </a:r>
          <a:endParaRPr kumimoji="1" lang="en-US" altLang="ja-JP" sz="1100"/>
        </a:p>
        <a:p>
          <a:pPr algn="l"/>
          <a:endParaRPr kumimoji="1" lang="en-US" altLang="ja-JP" sz="1100"/>
        </a:p>
        <a:p>
          <a:pPr algn="l"/>
          <a:r>
            <a:rPr kumimoji="1" lang="ja-JP" altLang="en-US" sz="1100"/>
            <a:t> 指標</a:t>
          </a:r>
          <a:r>
            <a:rPr kumimoji="1" lang="en-US" altLang="ja-JP" sz="1100"/>
            <a:t>B</a:t>
          </a:r>
          <a:r>
            <a:rPr kumimoji="1" lang="ja-JP" altLang="en-US" sz="1100"/>
            <a:t>：</a:t>
          </a:r>
          <a:r>
            <a:rPr kumimoji="1" lang="en-US" altLang="ja-JP" sz="1100"/>
            <a:t>2040</a:t>
          </a:r>
          <a:r>
            <a:rPr kumimoji="1" lang="ja-JP" altLang="en-US" sz="1100"/>
            <a:t>年時点の市場導入（普及）量</a:t>
          </a:r>
          <a:endParaRPr kumimoji="1" lang="en-US" altLang="ja-JP" sz="1100"/>
        </a:p>
        <a:p>
          <a:pPr algn="l"/>
          <a:endParaRPr kumimoji="1" lang="en-US" altLang="ja-JP" sz="1100"/>
        </a:p>
        <a:p>
          <a:pPr algn="l"/>
          <a:endParaRPr kumimoji="1" lang="en-US" altLang="ja-JP" sz="1100"/>
        </a:p>
        <a:p>
          <a:pPr algn="l"/>
          <a:endParaRPr kumimoji="1" lang="en-US" altLang="ja-JP" sz="1100"/>
        </a:p>
        <a:p>
          <a:pPr algn="l"/>
          <a:r>
            <a:rPr kumimoji="1" lang="ja-JP" altLang="en-US" sz="1100"/>
            <a:t> 省エネルギー効果量</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44824</xdr:colOff>
      <xdr:row>3</xdr:row>
      <xdr:rowOff>0</xdr:rowOff>
    </xdr:from>
    <xdr:to>
      <xdr:col>11</xdr:col>
      <xdr:colOff>285190</xdr:colOff>
      <xdr:row>20</xdr:row>
      <xdr:rowOff>9524</xdr:rowOff>
    </xdr:to>
    <xdr:sp macro="" textlink="">
      <xdr:nvSpPr>
        <xdr:cNvPr id="3" name="四角形: 角を丸くする 2">
          <a:extLst>
            <a:ext uri="{FF2B5EF4-FFF2-40B4-BE49-F238E27FC236}">
              <a16:creationId xmlns:a16="http://schemas.microsoft.com/office/drawing/2014/main" id="{27748380-A12B-40C8-8CF9-82984FE8C384}"/>
            </a:ext>
          </a:extLst>
        </xdr:cNvPr>
        <xdr:cNvSpPr/>
      </xdr:nvSpPr>
      <xdr:spPr>
        <a:xfrm>
          <a:off x="123265" y="537882"/>
          <a:ext cx="8218954" cy="4010024"/>
        </a:xfrm>
        <a:prstGeom prst="roundRect">
          <a:avLst>
            <a:gd name="adj" fmla="val 562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en-US" altLang="ja-JP" sz="1100">
              <a:solidFill>
                <a:schemeClr val="dk1"/>
              </a:solidFill>
              <a:effectLst/>
              <a:latin typeface="+mn-ea"/>
              <a:ea typeface="+mn-ea"/>
              <a:cs typeface="+mn-cs"/>
            </a:rPr>
            <a:t>※</a:t>
          </a:r>
          <a:r>
            <a:rPr lang="ja-JP" altLang="en-US" sz="1100">
              <a:solidFill>
                <a:schemeClr val="dk1"/>
              </a:solidFill>
              <a:effectLst/>
              <a:latin typeface="+mn-ea"/>
              <a:ea typeface="+mn-ea"/>
              <a:cs typeface="+mn-cs"/>
            </a:rPr>
            <a:t>効率等の係数は、架空の数字です。</a:t>
          </a:r>
          <a:endParaRPr lang="en-US" altLang="ja-JP" sz="1100">
            <a:solidFill>
              <a:schemeClr val="dk1"/>
            </a:solidFill>
            <a:effectLst/>
            <a:latin typeface="+mn-ea"/>
            <a:ea typeface="+mn-ea"/>
            <a:cs typeface="+mn-cs"/>
          </a:endParaRPr>
        </a:p>
        <a:p>
          <a:endParaRPr lang="en-US" altLang="ja-JP" sz="1100">
            <a:solidFill>
              <a:schemeClr val="dk1"/>
            </a:solidFill>
            <a:effectLst/>
            <a:latin typeface="+mn-ea"/>
            <a:ea typeface="+mn-ea"/>
            <a:cs typeface="+mn-cs"/>
          </a:endParaRPr>
        </a:p>
        <a:p>
          <a:r>
            <a:rPr lang="ja-JP" altLang="en-US" sz="1100">
              <a:solidFill>
                <a:schemeClr val="dk1"/>
              </a:solidFill>
              <a:effectLst/>
              <a:latin typeface="+mn-ea"/>
              <a:ea typeface="+mn-ea"/>
              <a:cs typeface="+mn-cs"/>
            </a:rPr>
            <a:t>＜前提条件＞ </a:t>
          </a:r>
          <a:endParaRPr lang="en-US" altLang="ja-JP" sz="1100">
            <a:solidFill>
              <a:schemeClr val="dk1"/>
            </a:solidFill>
            <a:effectLst/>
            <a:latin typeface="+mn-ea"/>
            <a:ea typeface="+mn-ea"/>
            <a:cs typeface="+mn-cs"/>
          </a:endParaRPr>
        </a:p>
        <a:p>
          <a:r>
            <a:rPr lang="ja-JP" altLang="en-US" sz="1100">
              <a:solidFill>
                <a:schemeClr val="dk1"/>
              </a:solidFill>
              <a:effectLst/>
              <a:latin typeface="+mn-ea"/>
              <a:ea typeface="+mn-ea"/>
              <a:cs typeface="+mn-cs"/>
            </a:rPr>
            <a:t>〇ガスタービンの出力は、</a:t>
          </a:r>
          <a:r>
            <a:rPr lang="en-US" altLang="ja-JP" sz="1100">
              <a:solidFill>
                <a:schemeClr val="dk1"/>
              </a:solidFill>
              <a:effectLst/>
              <a:latin typeface="+mn-ea"/>
              <a:ea typeface="+mn-ea"/>
              <a:cs typeface="+mn-cs"/>
            </a:rPr>
            <a:t>20MW</a:t>
          </a:r>
          <a:r>
            <a:rPr lang="ja-JP" altLang="en-US" sz="1100">
              <a:solidFill>
                <a:schemeClr val="dk1"/>
              </a:solidFill>
              <a:effectLst/>
              <a:latin typeface="+mn-ea"/>
              <a:ea typeface="+mn-ea"/>
              <a:cs typeface="+mn-cs"/>
            </a:rPr>
            <a:t>とする。 </a:t>
          </a:r>
          <a:endParaRPr lang="en-US" altLang="ja-JP" sz="1100">
            <a:solidFill>
              <a:schemeClr val="dk1"/>
            </a:solidFill>
            <a:effectLst/>
            <a:latin typeface="+mn-ea"/>
            <a:ea typeface="+mn-ea"/>
            <a:cs typeface="+mn-cs"/>
          </a:endParaRPr>
        </a:p>
        <a:p>
          <a:r>
            <a:rPr lang="ja-JP" altLang="en-US" sz="1100">
              <a:solidFill>
                <a:schemeClr val="dk1"/>
              </a:solidFill>
              <a:effectLst/>
              <a:latin typeface="+mn-ea"/>
              <a:ea typeface="+mn-ea"/>
              <a:cs typeface="+mn-cs"/>
            </a:rPr>
            <a:t>〇従来の</a:t>
          </a:r>
          <a:r>
            <a:rPr lang="en-US" altLang="ja-JP" sz="1100">
              <a:solidFill>
                <a:schemeClr val="dk1"/>
              </a:solidFill>
              <a:effectLst/>
              <a:latin typeface="+mn-ea"/>
              <a:ea typeface="+mn-ea"/>
              <a:cs typeface="+mn-cs"/>
            </a:rPr>
            <a:t>GT</a:t>
          </a:r>
          <a:r>
            <a:rPr lang="ja-JP" altLang="en-US" sz="1100">
              <a:solidFill>
                <a:schemeClr val="dk1"/>
              </a:solidFill>
              <a:effectLst/>
              <a:latin typeface="+mn-ea"/>
              <a:ea typeface="+mn-ea"/>
              <a:cs typeface="+mn-cs"/>
            </a:rPr>
            <a:t>は、定格</a:t>
          </a:r>
          <a:r>
            <a:rPr lang="en-US" altLang="ja-JP" sz="1100">
              <a:solidFill>
                <a:schemeClr val="dk1"/>
              </a:solidFill>
              <a:effectLst/>
              <a:latin typeface="+mn-ea"/>
              <a:ea typeface="+mn-ea"/>
              <a:cs typeface="+mn-cs"/>
            </a:rPr>
            <a:t>(100%)</a:t>
          </a:r>
          <a:r>
            <a:rPr lang="ja-JP" altLang="en-US" sz="1100">
              <a:solidFill>
                <a:schemeClr val="dk1"/>
              </a:solidFill>
              <a:effectLst/>
              <a:latin typeface="+mn-ea"/>
              <a:ea typeface="+mn-ea"/>
              <a:cs typeface="+mn-cs"/>
            </a:rPr>
            <a:t>の時の効率は</a:t>
          </a:r>
          <a:r>
            <a:rPr lang="en-US" altLang="ja-JP" sz="1100">
              <a:solidFill>
                <a:schemeClr val="dk1"/>
              </a:solidFill>
              <a:effectLst/>
              <a:latin typeface="+mn-ea"/>
              <a:ea typeface="+mn-ea"/>
              <a:cs typeface="+mn-cs"/>
            </a:rPr>
            <a:t>50%</a:t>
          </a:r>
          <a:r>
            <a:rPr lang="ja-JP" altLang="en-US" sz="1100">
              <a:solidFill>
                <a:schemeClr val="dk1"/>
              </a:solidFill>
              <a:effectLst/>
              <a:latin typeface="+mn-ea"/>
              <a:ea typeface="+mn-ea"/>
              <a:cs typeface="+mn-cs"/>
            </a:rPr>
            <a:t>、</a:t>
          </a:r>
          <a:r>
            <a:rPr lang="en-US" altLang="ja-JP" sz="1100">
              <a:solidFill>
                <a:schemeClr val="dk1"/>
              </a:solidFill>
              <a:effectLst/>
              <a:latin typeface="+mn-ea"/>
              <a:ea typeface="+mn-ea"/>
              <a:cs typeface="+mn-cs"/>
            </a:rPr>
            <a:t>50%</a:t>
          </a:r>
          <a:r>
            <a:rPr lang="ja-JP" altLang="en-US" sz="1100">
              <a:solidFill>
                <a:schemeClr val="dk1"/>
              </a:solidFill>
              <a:effectLst/>
              <a:latin typeface="+mn-ea"/>
              <a:ea typeface="+mn-ea"/>
              <a:cs typeface="+mn-cs"/>
            </a:rPr>
            <a:t>負荷時の効率は</a:t>
          </a:r>
          <a:r>
            <a:rPr lang="en-US" altLang="ja-JP" sz="1100">
              <a:solidFill>
                <a:schemeClr val="dk1"/>
              </a:solidFill>
              <a:effectLst/>
              <a:latin typeface="+mn-ea"/>
              <a:ea typeface="+mn-ea"/>
              <a:cs typeface="+mn-cs"/>
            </a:rPr>
            <a:t>30%</a:t>
          </a:r>
          <a:r>
            <a:rPr lang="ja-JP" altLang="en-US" sz="1100">
              <a:solidFill>
                <a:schemeClr val="dk1"/>
              </a:solidFill>
              <a:effectLst/>
              <a:latin typeface="+mn-ea"/>
              <a:ea typeface="+mn-ea"/>
              <a:cs typeface="+mn-cs"/>
            </a:rPr>
            <a:t>、負荷応答性は</a:t>
          </a:r>
          <a:r>
            <a:rPr lang="en-US" altLang="ja-JP" sz="1100">
              <a:solidFill>
                <a:schemeClr val="dk1"/>
              </a:solidFill>
              <a:effectLst/>
              <a:latin typeface="+mn-ea"/>
              <a:ea typeface="+mn-ea"/>
              <a:cs typeface="+mn-cs"/>
            </a:rPr>
            <a:t>5%/</a:t>
          </a:r>
          <a:r>
            <a:rPr lang="ja-JP" altLang="en-US" sz="1100">
              <a:solidFill>
                <a:schemeClr val="dk1"/>
              </a:solidFill>
              <a:effectLst/>
              <a:latin typeface="+mn-ea"/>
              <a:ea typeface="+mn-ea"/>
              <a:cs typeface="+mn-cs"/>
            </a:rPr>
            <a:t>分とする。 </a:t>
          </a:r>
          <a:endParaRPr lang="en-US" altLang="ja-JP" sz="1100">
            <a:solidFill>
              <a:schemeClr val="dk1"/>
            </a:solidFill>
            <a:effectLst/>
            <a:latin typeface="+mn-ea"/>
            <a:ea typeface="+mn-ea"/>
            <a:cs typeface="+mn-cs"/>
          </a:endParaRPr>
        </a:p>
        <a:p>
          <a:r>
            <a:rPr lang="ja-JP" altLang="en-US" sz="1100">
              <a:solidFill>
                <a:schemeClr val="dk1"/>
              </a:solidFill>
              <a:effectLst/>
              <a:latin typeface="+mn-ea"/>
              <a:ea typeface="+mn-ea"/>
              <a:cs typeface="+mn-cs"/>
            </a:rPr>
            <a:t>〇開発する</a:t>
          </a:r>
          <a:r>
            <a:rPr lang="en-US" altLang="ja-JP" sz="1100">
              <a:solidFill>
                <a:schemeClr val="dk1"/>
              </a:solidFill>
              <a:effectLst/>
              <a:latin typeface="+mn-ea"/>
              <a:ea typeface="+mn-ea"/>
              <a:cs typeface="+mn-cs"/>
            </a:rPr>
            <a:t>GT</a:t>
          </a:r>
          <a:r>
            <a:rPr lang="ja-JP" altLang="en-US" sz="1100">
              <a:solidFill>
                <a:schemeClr val="dk1"/>
              </a:solidFill>
              <a:effectLst/>
              <a:latin typeface="+mn-ea"/>
              <a:ea typeface="+mn-ea"/>
              <a:cs typeface="+mn-cs"/>
            </a:rPr>
            <a:t>は、定格時の効率は</a:t>
          </a:r>
          <a:r>
            <a:rPr lang="en-US" altLang="ja-JP" sz="1100">
              <a:solidFill>
                <a:schemeClr val="dk1"/>
              </a:solidFill>
              <a:effectLst/>
              <a:latin typeface="+mn-ea"/>
              <a:ea typeface="+mn-ea"/>
              <a:cs typeface="+mn-cs"/>
            </a:rPr>
            <a:t>55%</a:t>
          </a:r>
          <a:r>
            <a:rPr lang="ja-JP" altLang="en-US" sz="1100">
              <a:solidFill>
                <a:schemeClr val="dk1"/>
              </a:solidFill>
              <a:effectLst/>
              <a:latin typeface="+mn-ea"/>
              <a:ea typeface="+mn-ea"/>
              <a:cs typeface="+mn-cs"/>
            </a:rPr>
            <a:t>、</a:t>
          </a:r>
          <a:r>
            <a:rPr lang="en-US" altLang="ja-JP" sz="1100">
              <a:solidFill>
                <a:schemeClr val="dk1"/>
              </a:solidFill>
              <a:effectLst/>
              <a:latin typeface="+mn-ea"/>
              <a:ea typeface="+mn-ea"/>
              <a:cs typeface="+mn-cs"/>
            </a:rPr>
            <a:t>40%</a:t>
          </a:r>
          <a:r>
            <a:rPr lang="ja-JP" altLang="en-US" sz="1100">
              <a:solidFill>
                <a:schemeClr val="dk1"/>
              </a:solidFill>
              <a:effectLst/>
              <a:latin typeface="+mn-ea"/>
              <a:ea typeface="+mn-ea"/>
              <a:cs typeface="+mn-cs"/>
            </a:rPr>
            <a:t>負荷まで運転可能でその時の効率を</a:t>
          </a:r>
          <a:r>
            <a:rPr lang="en-US" altLang="ja-JP" sz="1100">
              <a:solidFill>
                <a:schemeClr val="dk1"/>
              </a:solidFill>
              <a:effectLst/>
              <a:latin typeface="+mn-ea"/>
              <a:ea typeface="+mn-ea"/>
              <a:cs typeface="+mn-cs"/>
            </a:rPr>
            <a:t>30%</a:t>
          </a:r>
          <a:r>
            <a:rPr lang="ja-JP" altLang="en-US" sz="1100">
              <a:solidFill>
                <a:schemeClr val="dk1"/>
              </a:solidFill>
              <a:effectLst/>
              <a:latin typeface="+mn-ea"/>
              <a:ea typeface="+mn-ea"/>
              <a:cs typeface="+mn-cs"/>
            </a:rPr>
            <a:t>、負荷応答性は</a:t>
          </a:r>
          <a:r>
            <a:rPr lang="en-US" altLang="ja-JP" sz="1100">
              <a:solidFill>
                <a:schemeClr val="dk1"/>
              </a:solidFill>
              <a:effectLst/>
              <a:latin typeface="+mn-ea"/>
              <a:ea typeface="+mn-ea"/>
              <a:cs typeface="+mn-cs"/>
            </a:rPr>
            <a:t>10%/</a:t>
          </a:r>
          <a:r>
            <a:rPr lang="ja-JP" altLang="en-US" sz="1100">
              <a:solidFill>
                <a:schemeClr val="dk1"/>
              </a:solidFill>
              <a:effectLst/>
              <a:latin typeface="+mn-ea"/>
              <a:ea typeface="+mn-ea"/>
              <a:cs typeface="+mn-cs"/>
            </a:rPr>
            <a:t>分とする。 </a:t>
          </a:r>
          <a:endParaRPr lang="en-US" altLang="ja-JP" sz="1100">
            <a:solidFill>
              <a:schemeClr val="dk1"/>
            </a:solidFill>
            <a:effectLst/>
            <a:latin typeface="+mn-ea"/>
            <a:ea typeface="+mn-ea"/>
            <a:cs typeface="+mn-cs"/>
          </a:endParaRPr>
        </a:p>
        <a:p>
          <a:r>
            <a:rPr lang="ja-JP" altLang="en-US" sz="1100">
              <a:solidFill>
                <a:schemeClr val="dk1"/>
              </a:solidFill>
              <a:effectLst/>
              <a:latin typeface="+mn-ea"/>
              <a:ea typeface="+mn-ea"/>
              <a:cs typeface="+mn-cs"/>
            </a:rPr>
            <a:t>〇</a:t>
          </a:r>
          <a:r>
            <a:rPr lang="en-US" altLang="ja-JP" sz="1100">
              <a:solidFill>
                <a:schemeClr val="dk1"/>
              </a:solidFill>
              <a:effectLst/>
              <a:latin typeface="+mn-ea"/>
              <a:ea typeface="+mn-ea"/>
              <a:cs typeface="+mn-cs"/>
            </a:rPr>
            <a:t>100%</a:t>
          </a:r>
          <a:r>
            <a:rPr lang="ja-JP" altLang="en-US" sz="1100">
              <a:solidFill>
                <a:schemeClr val="dk1"/>
              </a:solidFill>
              <a:effectLst/>
              <a:latin typeface="+mn-ea"/>
              <a:ea typeface="+mn-ea"/>
              <a:cs typeface="+mn-cs"/>
            </a:rPr>
            <a:t>負荷の運転は、</a:t>
          </a:r>
          <a:r>
            <a:rPr lang="en-US" altLang="ja-JP" sz="1100">
              <a:solidFill>
                <a:schemeClr val="dk1"/>
              </a:solidFill>
              <a:effectLst/>
              <a:latin typeface="+mn-ea"/>
              <a:ea typeface="+mn-ea"/>
              <a:cs typeface="+mn-cs"/>
            </a:rPr>
            <a:t>18</a:t>
          </a:r>
          <a:r>
            <a:rPr lang="ja-JP" altLang="en-US" sz="1100">
              <a:solidFill>
                <a:schemeClr val="dk1"/>
              </a:solidFill>
              <a:effectLst/>
              <a:latin typeface="+mn-ea"/>
              <a:ea typeface="+mn-ea"/>
              <a:cs typeface="+mn-cs"/>
            </a:rPr>
            <a:t>時間</a:t>
          </a:r>
          <a:r>
            <a:rPr lang="en-US" altLang="ja-JP" sz="1100">
              <a:solidFill>
                <a:schemeClr val="dk1"/>
              </a:solidFill>
              <a:effectLst/>
              <a:latin typeface="+mn-ea"/>
              <a:ea typeface="+mn-ea"/>
              <a:cs typeface="+mn-cs"/>
            </a:rPr>
            <a:t>/</a:t>
          </a:r>
          <a:r>
            <a:rPr lang="ja-JP" altLang="en-US" sz="1100">
              <a:solidFill>
                <a:schemeClr val="dk1"/>
              </a:solidFill>
              <a:effectLst/>
              <a:latin typeface="+mn-ea"/>
              <a:ea typeface="+mn-ea"/>
              <a:cs typeface="+mn-cs"/>
            </a:rPr>
            <a:t>日で、残りの</a:t>
          </a:r>
          <a:r>
            <a:rPr lang="en-US" altLang="ja-JP" sz="1100">
              <a:solidFill>
                <a:schemeClr val="dk1"/>
              </a:solidFill>
              <a:effectLst/>
              <a:latin typeface="+mn-ea"/>
              <a:ea typeface="+mn-ea"/>
              <a:cs typeface="+mn-cs"/>
            </a:rPr>
            <a:t>6</a:t>
          </a:r>
          <a:r>
            <a:rPr lang="ja-JP" altLang="en-US" sz="1100">
              <a:solidFill>
                <a:schemeClr val="dk1"/>
              </a:solidFill>
              <a:effectLst/>
              <a:latin typeface="+mn-ea"/>
              <a:ea typeface="+mn-ea"/>
              <a:cs typeface="+mn-cs"/>
            </a:rPr>
            <a:t>時間（</a:t>
          </a:r>
          <a:r>
            <a:rPr lang="en-US" altLang="ja-JP" sz="1100">
              <a:solidFill>
                <a:schemeClr val="dk1"/>
              </a:solidFill>
              <a:effectLst/>
              <a:latin typeface="+mn-ea"/>
              <a:ea typeface="+mn-ea"/>
              <a:cs typeface="+mn-cs"/>
            </a:rPr>
            <a:t>6</a:t>
          </a:r>
          <a:r>
            <a:rPr lang="ja-JP" altLang="en-US" sz="1100">
              <a:solidFill>
                <a:schemeClr val="dk1"/>
              </a:solidFill>
              <a:effectLst/>
              <a:latin typeface="+mn-ea"/>
              <a:ea typeface="+mn-ea"/>
              <a:cs typeface="+mn-cs"/>
            </a:rPr>
            <a:t>回</a:t>
          </a:r>
          <a:r>
            <a:rPr lang="en-US" altLang="ja-JP" sz="1100">
              <a:solidFill>
                <a:schemeClr val="dk1"/>
              </a:solidFill>
              <a:effectLst/>
              <a:latin typeface="+mn-ea"/>
              <a:ea typeface="+mn-ea"/>
              <a:cs typeface="+mn-cs"/>
            </a:rPr>
            <a:t>/</a:t>
          </a:r>
          <a:r>
            <a:rPr lang="ja-JP" altLang="en-US" sz="1100">
              <a:solidFill>
                <a:schemeClr val="dk1"/>
              </a:solidFill>
              <a:effectLst/>
              <a:latin typeface="+mn-ea"/>
              <a:ea typeface="+mn-ea"/>
              <a:cs typeface="+mn-cs"/>
            </a:rPr>
            <a:t>日）は、再生可能エネルギー対応のため部分負荷運転とする。 </a:t>
          </a:r>
          <a:endParaRPr lang="en-US" altLang="ja-JP" sz="1100">
            <a:solidFill>
              <a:schemeClr val="dk1"/>
            </a:solidFill>
            <a:effectLst/>
            <a:latin typeface="+mn-ea"/>
            <a:ea typeface="+mn-ea"/>
            <a:cs typeface="+mn-cs"/>
          </a:endParaRPr>
        </a:p>
        <a:p>
          <a:r>
            <a:rPr lang="ja-JP" altLang="en-US" sz="1100">
              <a:solidFill>
                <a:schemeClr val="dk1"/>
              </a:solidFill>
              <a:effectLst/>
              <a:latin typeface="+mn-ea"/>
              <a:ea typeface="+mn-ea"/>
              <a:cs typeface="+mn-cs"/>
            </a:rPr>
            <a:t>〇従来</a:t>
          </a:r>
          <a:r>
            <a:rPr lang="en-US" altLang="ja-JP" sz="1100">
              <a:solidFill>
                <a:schemeClr val="dk1"/>
              </a:solidFill>
              <a:effectLst/>
              <a:latin typeface="+mn-ea"/>
              <a:ea typeface="+mn-ea"/>
              <a:cs typeface="+mn-cs"/>
            </a:rPr>
            <a:t>GT</a:t>
          </a:r>
          <a:r>
            <a:rPr lang="ja-JP" altLang="en-US" sz="1100">
              <a:solidFill>
                <a:schemeClr val="dk1"/>
              </a:solidFill>
              <a:effectLst/>
              <a:latin typeface="+mn-ea"/>
              <a:ea typeface="+mn-ea"/>
              <a:cs typeface="+mn-cs"/>
            </a:rPr>
            <a:t>の部分負荷運転は、</a:t>
          </a:r>
          <a:r>
            <a:rPr lang="en-US" altLang="ja-JP" sz="1100">
              <a:solidFill>
                <a:schemeClr val="dk1"/>
              </a:solidFill>
              <a:effectLst/>
              <a:latin typeface="+mn-ea"/>
              <a:ea typeface="+mn-ea"/>
              <a:cs typeface="+mn-cs"/>
            </a:rPr>
            <a:t>100%</a:t>
          </a:r>
          <a:r>
            <a:rPr lang="ja-JP" altLang="en-US" sz="1100">
              <a:solidFill>
                <a:schemeClr val="dk1"/>
              </a:solidFill>
              <a:effectLst/>
              <a:latin typeface="+mn-ea"/>
              <a:ea typeface="+mn-ea"/>
              <a:cs typeface="+mn-cs"/>
            </a:rPr>
            <a:t>から５</a:t>
          </a:r>
          <a:r>
            <a:rPr lang="en-US" altLang="ja-JP" sz="1100">
              <a:solidFill>
                <a:schemeClr val="dk1"/>
              </a:solidFill>
              <a:effectLst/>
              <a:latin typeface="+mn-ea"/>
              <a:ea typeface="+mn-ea"/>
              <a:cs typeface="+mn-cs"/>
            </a:rPr>
            <a:t>%/</a:t>
          </a:r>
          <a:r>
            <a:rPr lang="ja-JP" altLang="en-US" sz="1100">
              <a:solidFill>
                <a:schemeClr val="dk1"/>
              </a:solidFill>
              <a:effectLst/>
              <a:latin typeface="+mn-ea"/>
              <a:ea typeface="+mn-ea"/>
              <a:cs typeface="+mn-cs"/>
            </a:rPr>
            <a:t>分で</a:t>
          </a:r>
          <a:r>
            <a:rPr lang="en-US" altLang="ja-JP" sz="1100">
              <a:solidFill>
                <a:schemeClr val="dk1"/>
              </a:solidFill>
              <a:effectLst/>
              <a:latin typeface="+mn-ea"/>
              <a:ea typeface="+mn-ea"/>
              <a:cs typeface="+mn-cs"/>
            </a:rPr>
            <a:t>10</a:t>
          </a:r>
          <a:r>
            <a:rPr lang="ja-JP" altLang="en-US" sz="1100">
              <a:solidFill>
                <a:schemeClr val="dk1"/>
              </a:solidFill>
              <a:effectLst/>
              <a:latin typeface="+mn-ea"/>
              <a:ea typeface="+mn-ea"/>
              <a:cs typeface="+mn-cs"/>
            </a:rPr>
            <a:t>分かけて</a:t>
          </a:r>
          <a:r>
            <a:rPr lang="en-US" altLang="ja-JP" sz="1100">
              <a:solidFill>
                <a:schemeClr val="dk1"/>
              </a:solidFill>
              <a:effectLst/>
              <a:latin typeface="+mn-ea"/>
              <a:ea typeface="+mn-ea"/>
              <a:cs typeface="+mn-cs"/>
            </a:rPr>
            <a:t>50%</a:t>
          </a:r>
          <a:r>
            <a:rPr lang="ja-JP" altLang="en-US" sz="1100">
              <a:solidFill>
                <a:schemeClr val="dk1"/>
              </a:solidFill>
              <a:effectLst/>
              <a:latin typeface="+mn-ea"/>
              <a:ea typeface="+mn-ea"/>
              <a:cs typeface="+mn-cs"/>
            </a:rPr>
            <a:t>負荷に達し、</a:t>
          </a:r>
          <a:r>
            <a:rPr lang="en-US" altLang="ja-JP" sz="1100">
              <a:solidFill>
                <a:schemeClr val="dk1"/>
              </a:solidFill>
              <a:effectLst/>
              <a:latin typeface="+mn-ea"/>
              <a:ea typeface="+mn-ea"/>
              <a:cs typeface="+mn-cs"/>
            </a:rPr>
            <a:t>40</a:t>
          </a:r>
          <a:r>
            <a:rPr lang="ja-JP" altLang="en-US" sz="1100">
              <a:solidFill>
                <a:schemeClr val="dk1"/>
              </a:solidFill>
              <a:effectLst/>
              <a:latin typeface="+mn-ea"/>
              <a:ea typeface="+mn-ea"/>
              <a:cs typeface="+mn-cs"/>
            </a:rPr>
            <a:t>分間負荷</a:t>
          </a:r>
          <a:r>
            <a:rPr lang="en-US" altLang="ja-JP" sz="1100">
              <a:solidFill>
                <a:schemeClr val="dk1"/>
              </a:solidFill>
              <a:effectLst/>
              <a:latin typeface="+mn-ea"/>
              <a:ea typeface="+mn-ea"/>
              <a:cs typeface="+mn-cs"/>
            </a:rPr>
            <a:t>50%</a:t>
          </a:r>
          <a:r>
            <a:rPr lang="ja-JP" altLang="en-US" sz="1100">
              <a:solidFill>
                <a:schemeClr val="dk1"/>
              </a:solidFill>
              <a:effectLst/>
              <a:latin typeface="+mn-ea"/>
              <a:ea typeface="+mn-ea"/>
              <a:cs typeface="+mn-cs"/>
            </a:rPr>
            <a:t>で運転し、</a:t>
          </a:r>
          <a:r>
            <a:rPr lang="en-US" altLang="ja-JP" sz="1100">
              <a:solidFill>
                <a:schemeClr val="dk1"/>
              </a:solidFill>
              <a:effectLst/>
              <a:latin typeface="+mn-ea"/>
              <a:ea typeface="+mn-ea"/>
              <a:cs typeface="+mn-cs"/>
            </a:rPr>
            <a:t>10</a:t>
          </a:r>
          <a:r>
            <a:rPr lang="ja-JP" altLang="en-US" sz="1100">
              <a:solidFill>
                <a:schemeClr val="dk1"/>
              </a:solidFill>
              <a:effectLst/>
              <a:latin typeface="+mn-ea"/>
              <a:ea typeface="+mn-ea"/>
              <a:cs typeface="+mn-cs"/>
            </a:rPr>
            <a:t>分間かけて</a:t>
          </a:r>
          <a:r>
            <a:rPr lang="en-US" altLang="ja-JP" sz="1100">
              <a:solidFill>
                <a:schemeClr val="dk1"/>
              </a:solidFill>
              <a:effectLst/>
              <a:latin typeface="+mn-ea"/>
              <a:ea typeface="+mn-ea"/>
              <a:cs typeface="+mn-cs"/>
            </a:rPr>
            <a:t>100%</a:t>
          </a:r>
          <a:r>
            <a:rPr lang="ja-JP" altLang="en-US" sz="1100">
              <a:solidFill>
                <a:schemeClr val="dk1"/>
              </a:solidFill>
              <a:effectLst/>
              <a:latin typeface="+mn-ea"/>
              <a:ea typeface="+mn-ea"/>
              <a:cs typeface="+mn-cs"/>
            </a:rPr>
            <a:t>負荷に達する。 </a:t>
          </a:r>
          <a:endParaRPr lang="en-US" altLang="ja-JP" sz="1100">
            <a:solidFill>
              <a:schemeClr val="dk1"/>
            </a:solidFill>
            <a:effectLst/>
            <a:latin typeface="+mn-ea"/>
            <a:ea typeface="+mn-ea"/>
            <a:cs typeface="+mn-cs"/>
          </a:endParaRPr>
        </a:p>
        <a:p>
          <a:r>
            <a:rPr lang="ja-JP" altLang="en-US" sz="1100">
              <a:solidFill>
                <a:schemeClr val="dk1"/>
              </a:solidFill>
              <a:effectLst/>
              <a:latin typeface="+mn-ea"/>
              <a:ea typeface="+mn-ea"/>
              <a:cs typeface="+mn-cs"/>
            </a:rPr>
            <a:t>〇開発</a:t>
          </a:r>
          <a:r>
            <a:rPr lang="en-US" altLang="ja-JP" sz="1100">
              <a:solidFill>
                <a:schemeClr val="dk1"/>
              </a:solidFill>
              <a:effectLst/>
              <a:latin typeface="+mn-ea"/>
              <a:ea typeface="+mn-ea"/>
              <a:cs typeface="+mn-cs"/>
            </a:rPr>
            <a:t>GT</a:t>
          </a:r>
          <a:r>
            <a:rPr lang="ja-JP" altLang="en-US" sz="1100">
              <a:solidFill>
                <a:schemeClr val="dk1"/>
              </a:solidFill>
              <a:effectLst/>
              <a:latin typeface="+mn-ea"/>
              <a:ea typeface="+mn-ea"/>
              <a:cs typeface="+mn-cs"/>
            </a:rPr>
            <a:t>の部分負荷運転は、</a:t>
          </a:r>
          <a:r>
            <a:rPr lang="en-US" altLang="ja-JP" sz="1100">
              <a:solidFill>
                <a:schemeClr val="dk1"/>
              </a:solidFill>
              <a:effectLst/>
              <a:latin typeface="+mn-ea"/>
              <a:ea typeface="+mn-ea"/>
              <a:cs typeface="+mn-cs"/>
            </a:rPr>
            <a:t>100%</a:t>
          </a:r>
          <a:r>
            <a:rPr lang="ja-JP" altLang="en-US" sz="1100">
              <a:solidFill>
                <a:schemeClr val="dk1"/>
              </a:solidFill>
              <a:effectLst/>
              <a:latin typeface="+mn-ea"/>
              <a:ea typeface="+mn-ea"/>
              <a:cs typeface="+mn-cs"/>
            </a:rPr>
            <a:t>から</a:t>
          </a:r>
          <a:r>
            <a:rPr lang="en-US" altLang="ja-JP" sz="1100">
              <a:solidFill>
                <a:schemeClr val="dk1"/>
              </a:solidFill>
              <a:effectLst/>
              <a:latin typeface="+mn-ea"/>
              <a:ea typeface="+mn-ea"/>
              <a:cs typeface="+mn-cs"/>
            </a:rPr>
            <a:t>10%/</a:t>
          </a:r>
          <a:r>
            <a:rPr lang="ja-JP" altLang="en-US" sz="1100">
              <a:solidFill>
                <a:schemeClr val="dk1"/>
              </a:solidFill>
              <a:effectLst/>
              <a:latin typeface="+mn-ea"/>
              <a:ea typeface="+mn-ea"/>
              <a:cs typeface="+mn-cs"/>
            </a:rPr>
            <a:t>分で</a:t>
          </a:r>
          <a:r>
            <a:rPr lang="en-US" altLang="ja-JP" sz="1100">
              <a:solidFill>
                <a:schemeClr val="dk1"/>
              </a:solidFill>
              <a:effectLst/>
              <a:latin typeface="+mn-ea"/>
              <a:ea typeface="+mn-ea"/>
              <a:cs typeface="+mn-cs"/>
            </a:rPr>
            <a:t>6</a:t>
          </a:r>
          <a:r>
            <a:rPr lang="ja-JP" altLang="en-US" sz="1100">
              <a:solidFill>
                <a:schemeClr val="dk1"/>
              </a:solidFill>
              <a:effectLst/>
              <a:latin typeface="+mn-ea"/>
              <a:ea typeface="+mn-ea"/>
              <a:cs typeface="+mn-cs"/>
            </a:rPr>
            <a:t>分かけて</a:t>
          </a:r>
          <a:r>
            <a:rPr lang="en-US" altLang="ja-JP" sz="1100">
              <a:solidFill>
                <a:schemeClr val="dk1"/>
              </a:solidFill>
              <a:effectLst/>
              <a:latin typeface="+mn-ea"/>
              <a:ea typeface="+mn-ea"/>
              <a:cs typeface="+mn-cs"/>
            </a:rPr>
            <a:t>40%</a:t>
          </a:r>
          <a:r>
            <a:rPr lang="ja-JP" altLang="en-US" sz="1100">
              <a:solidFill>
                <a:schemeClr val="dk1"/>
              </a:solidFill>
              <a:effectLst/>
              <a:latin typeface="+mn-ea"/>
              <a:ea typeface="+mn-ea"/>
              <a:cs typeface="+mn-cs"/>
            </a:rPr>
            <a:t>負荷に達し、</a:t>
          </a:r>
          <a:r>
            <a:rPr lang="en-US" altLang="ja-JP" sz="1100">
              <a:solidFill>
                <a:schemeClr val="dk1"/>
              </a:solidFill>
              <a:effectLst/>
              <a:latin typeface="+mn-ea"/>
              <a:ea typeface="+mn-ea"/>
              <a:cs typeface="+mn-cs"/>
            </a:rPr>
            <a:t>48</a:t>
          </a:r>
          <a:r>
            <a:rPr lang="ja-JP" altLang="en-US" sz="1100">
              <a:solidFill>
                <a:schemeClr val="dk1"/>
              </a:solidFill>
              <a:effectLst/>
              <a:latin typeface="+mn-ea"/>
              <a:ea typeface="+mn-ea"/>
              <a:cs typeface="+mn-cs"/>
            </a:rPr>
            <a:t>分間負荷</a:t>
          </a:r>
          <a:r>
            <a:rPr lang="en-US" altLang="ja-JP" sz="1100">
              <a:solidFill>
                <a:schemeClr val="dk1"/>
              </a:solidFill>
              <a:effectLst/>
              <a:latin typeface="+mn-ea"/>
              <a:ea typeface="+mn-ea"/>
              <a:cs typeface="+mn-cs"/>
            </a:rPr>
            <a:t>40%</a:t>
          </a:r>
          <a:r>
            <a:rPr lang="ja-JP" altLang="en-US" sz="1100">
              <a:solidFill>
                <a:schemeClr val="dk1"/>
              </a:solidFill>
              <a:effectLst/>
              <a:latin typeface="+mn-ea"/>
              <a:ea typeface="+mn-ea"/>
              <a:cs typeface="+mn-cs"/>
            </a:rPr>
            <a:t>で運転し、</a:t>
          </a:r>
          <a:r>
            <a:rPr lang="en-US" altLang="ja-JP" sz="1100">
              <a:solidFill>
                <a:schemeClr val="dk1"/>
              </a:solidFill>
              <a:effectLst/>
              <a:latin typeface="+mn-ea"/>
              <a:ea typeface="+mn-ea"/>
              <a:cs typeface="+mn-cs"/>
            </a:rPr>
            <a:t>6</a:t>
          </a:r>
          <a:r>
            <a:rPr lang="ja-JP" altLang="en-US" sz="1100">
              <a:solidFill>
                <a:schemeClr val="dk1"/>
              </a:solidFill>
              <a:effectLst/>
              <a:latin typeface="+mn-ea"/>
              <a:ea typeface="+mn-ea"/>
              <a:cs typeface="+mn-cs"/>
            </a:rPr>
            <a:t>分間かけて</a:t>
          </a:r>
          <a:r>
            <a:rPr lang="en-US" altLang="ja-JP" sz="1100">
              <a:solidFill>
                <a:schemeClr val="dk1"/>
              </a:solidFill>
              <a:effectLst/>
              <a:latin typeface="+mn-ea"/>
              <a:ea typeface="+mn-ea"/>
              <a:cs typeface="+mn-cs"/>
            </a:rPr>
            <a:t>100%</a:t>
          </a:r>
          <a:r>
            <a:rPr lang="ja-JP" altLang="en-US" sz="1100">
              <a:solidFill>
                <a:schemeClr val="dk1"/>
              </a:solidFill>
              <a:effectLst/>
              <a:latin typeface="+mn-ea"/>
              <a:ea typeface="+mn-ea"/>
              <a:cs typeface="+mn-cs"/>
            </a:rPr>
            <a:t>負荷に達する。 </a:t>
          </a:r>
          <a:endParaRPr lang="en-US" altLang="ja-JP" sz="1100">
            <a:solidFill>
              <a:schemeClr val="dk1"/>
            </a:solidFill>
            <a:effectLst/>
            <a:latin typeface="+mn-ea"/>
            <a:ea typeface="+mn-ea"/>
            <a:cs typeface="+mn-cs"/>
          </a:endParaRPr>
        </a:p>
        <a:p>
          <a:r>
            <a:rPr lang="ja-JP" altLang="en-US" sz="1100">
              <a:solidFill>
                <a:schemeClr val="dk1"/>
              </a:solidFill>
              <a:effectLst/>
              <a:latin typeface="+mn-ea"/>
              <a:ea typeface="+mn-ea"/>
              <a:cs typeface="+mn-cs"/>
            </a:rPr>
            <a:t>〇</a:t>
          </a:r>
          <a:r>
            <a:rPr lang="en-US" altLang="ja-JP" sz="1100">
              <a:solidFill>
                <a:schemeClr val="dk1"/>
              </a:solidFill>
              <a:effectLst/>
              <a:latin typeface="+mn-ea"/>
              <a:ea typeface="+mn-ea"/>
              <a:cs typeface="+mn-cs"/>
            </a:rPr>
            <a:t>40</a:t>
          </a:r>
          <a:r>
            <a:rPr lang="ja-JP" altLang="en-US" sz="1100">
              <a:solidFill>
                <a:schemeClr val="dk1"/>
              </a:solidFill>
              <a:effectLst/>
              <a:latin typeface="+mn-ea"/>
              <a:ea typeface="+mn-ea"/>
              <a:cs typeface="+mn-cs"/>
            </a:rPr>
            <a:t>または</a:t>
          </a:r>
          <a:r>
            <a:rPr lang="en-US" altLang="ja-JP" sz="1100">
              <a:solidFill>
                <a:schemeClr val="dk1"/>
              </a:solidFill>
              <a:effectLst/>
              <a:latin typeface="+mn-ea"/>
              <a:ea typeface="+mn-ea"/>
              <a:cs typeface="+mn-cs"/>
            </a:rPr>
            <a:t>50</a:t>
          </a:r>
          <a:r>
            <a:rPr lang="ja-JP" altLang="en-US" sz="1100">
              <a:solidFill>
                <a:schemeClr val="dk1"/>
              </a:solidFill>
              <a:effectLst/>
              <a:latin typeface="+mn-ea"/>
              <a:ea typeface="+mn-ea"/>
              <a:cs typeface="+mn-cs"/>
            </a:rPr>
            <a:t>％負荷～</a:t>
          </a:r>
          <a:r>
            <a:rPr lang="en-US" altLang="ja-JP" sz="1100">
              <a:solidFill>
                <a:schemeClr val="dk1"/>
              </a:solidFill>
              <a:effectLst/>
              <a:latin typeface="+mn-ea"/>
              <a:ea typeface="+mn-ea"/>
              <a:cs typeface="+mn-cs"/>
            </a:rPr>
            <a:t>100%</a:t>
          </a:r>
          <a:r>
            <a:rPr lang="ja-JP" altLang="en-US" sz="1100">
              <a:solidFill>
                <a:schemeClr val="dk1"/>
              </a:solidFill>
              <a:effectLst/>
              <a:latin typeface="+mn-ea"/>
              <a:ea typeface="+mn-ea"/>
              <a:cs typeface="+mn-cs"/>
            </a:rPr>
            <a:t>負荷で、出力・効率ともに線形とする。 </a:t>
          </a:r>
          <a:endParaRPr lang="en-US" altLang="ja-JP" sz="1100">
            <a:solidFill>
              <a:schemeClr val="dk1"/>
            </a:solidFill>
            <a:effectLst/>
            <a:latin typeface="+mn-ea"/>
            <a:ea typeface="+mn-ea"/>
            <a:cs typeface="+mn-cs"/>
          </a:endParaRPr>
        </a:p>
        <a:p>
          <a:r>
            <a:rPr lang="ja-JP" altLang="en-US" sz="1100">
              <a:solidFill>
                <a:schemeClr val="dk1"/>
              </a:solidFill>
              <a:effectLst/>
              <a:latin typeface="+mn-ea"/>
              <a:ea typeface="+mn-ea"/>
              <a:cs typeface="+mn-cs"/>
            </a:rPr>
            <a:t>〇年間の稼働率を</a:t>
          </a:r>
          <a:r>
            <a:rPr lang="en-US" altLang="ja-JP" sz="1100">
              <a:solidFill>
                <a:schemeClr val="dk1"/>
              </a:solidFill>
              <a:effectLst/>
              <a:latin typeface="+mn-ea"/>
              <a:ea typeface="+mn-ea"/>
              <a:cs typeface="+mn-cs"/>
            </a:rPr>
            <a:t>95%</a:t>
          </a:r>
          <a:r>
            <a:rPr lang="ja-JP" altLang="en-US" sz="1100">
              <a:solidFill>
                <a:schemeClr val="dk1"/>
              </a:solidFill>
              <a:effectLst/>
              <a:latin typeface="+mn-ea"/>
              <a:ea typeface="+mn-ea"/>
              <a:cs typeface="+mn-cs"/>
            </a:rPr>
            <a:t>とする。 </a:t>
          </a:r>
          <a:endParaRPr lang="en-US" altLang="ja-JP" sz="1100">
            <a:solidFill>
              <a:schemeClr val="dk1"/>
            </a:solidFill>
            <a:effectLst/>
            <a:latin typeface="+mn-ea"/>
            <a:ea typeface="+mn-ea"/>
            <a:cs typeface="+mn-cs"/>
          </a:endParaRPr>
        </a:p>
        <a:p>
          <a:r>
            <a:rPr lang="ja-JP" altLang="en-US" sz="1100">
              <a:solidFill>
                <a:schemeClr val="dk1"/>
              </a:solidFill>
              <a:effectLst/>
              <a:latin typeface="+mn-ea"/>
              <a:ea typeface="+mn-ea"/>
              <a:cs typeface="+mn-cs"/>
            </a:rPr>
            <a:t>〇</a:t>
          </a:r>
          <a:r>
            <a:rPr lang="en-US" altLang="ja-JP" sz="1100">
              <a:solidFill>
                <a:schemeClr val="dk1"/>
              </a:solidFill>
              <a:effectLst/>
              <a:latin typeface="+mn-ea"/>
              <a:ea typeface="+mn-ea"/>
              <a:cs typeface="+mn-cs"/>
            </a:rPr>
            <a:t>2024</a:t>
          </a:r>
          <a:r>
            <a:rPr lang="ja-JP" altLang="en-US" sz="1100">
              <a:solidFill>
                <a:schemeClr val="dk1"/>
              </a:solidFill>
              <a:effectLst/>
              <a:latin typeface="+mn-ea"/>
              <a:ea typeface="+mn-ea"/>
              <a:cs typeface="+mn-cs"/>
            </a:rPr>
            <a:t>年まで開発し、</a:t>
          </a:r>
          <a:r>
            <a:rPr lang="en-US" altLang="ja-JP" sz="1100">
              <a:solidFill>
                <a:schemeClr val="dk1"/>
              </a:solidFill>
              <a:effectLst/>
              <a:latin typeface="+mn-ea"/>
              <a:ea typeface="+mn-ea"/>
              <a:cs typeface="+mn-cs"/>
            </a:rPr>
            <a:t>2027</a:t>
          </a:r>
          <a:r>
            <a:rPr lang="ja-JP" altLang="en-US" sz="1100">
              <a:solidFill>
                <a:schemeClr val="dk1"/>
              </a:solidFill>
              <a:effectLst/>
              <a:latin typeface="+mn-ea"/>
              <a:ea typeface="+mn-ea"/>
              <a:cs typeface="+mn-cs"/>
            </a:rPr>
            <a:t>年度から販売開始とする。 </a:t>
          </a:r>
          <a:endParaRPr lang="en-US" altLang="ja-JP" sz="1100">
            <a:solidFill>
              <a:schemeClr val="dk1"/>
            </a:solidFill>
            <a:effectLst/>
            <a:latin typeface="+mn-ea"/>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4576432</xdr:colOff>
      <xdr:row>18</xdr:row>
      <xdr:rowOff>40698</xdr:rowOff>
    </xdr:to>
    <xdr:sp macro="" textlink="">
      <xdr:nvSpPr>
        <xdr:cNvPr id="2" name="四角形: 角を丸くする 1">
          <a:extLst>
            <a:ext uri="{FF2B5EF4-FFF2-40B4-BE49-F238E27FC236}">
              <a16:creationId xmlns:a16="http://schemas.microsoft.com/office/drawing/2014/main" id="{E18A47E4-DDF5-4313-9621-3768C4CE8AFE}"/>
            </a:ext>
          </a:extLst>
        </xdr:cNvPr>
        <xdr:cNvSpPr/>
      </xdr:nvSpPr>
      <xdr:spPr>
        <a:xfrm>
          <a:off x="692727" y="242455"/>
          <a:ext cx="7035614" cy="4162425"/>
        </a:xfrm>
        <a:prstGeom prst="roundRect">
          <a:avLst>
            <a:gd name="adj" fmla="val 562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以降のシートは、代表的な記載例をまとめたものになりますので、ご参考ください。		</a:t>
          </a:r>
        </a:p>
        <a:p>
          <a:pPr algn="l"/>
          <a:r>
            <a:rPr kumimoji="1" lang="ja-JP" altLang="en-US" sz="1100"/>
            <a:t>		</a:t>
          </a:r>
        </a:p>
        <a:p>
          <a:pPr algn="l"/>
          <a:r>
            <a:rPr kumimoji="1" lang="ja-JP" altLang="en-US" sz="1100"/>
            <a:t>シート名	分野	技術開発例</a:t>
          </a:r>
        </a:p>
        <a:p>
          <a:pPr algn="l"/>
          <a:r>
            <a:rPr kumimoji="1" lang="ja-JP" altLang="en-US" sz="1100"/>
            <a:t>例①	産業	高機能接合剤の開発による電子部品熱処理工程の省エネルギー </a:t>
          </a:r>
        </a:p>
        <a:p>
          <a:pPr algn="l"/>
          <a:r>
            <a:rPr kumimoji="1" lang="ja-JP" altLang="ja-JP" sz="1100">
              <a:solidFill>
                <a:schemeClr val="dk1"/>
              </a:solidFill>
              <a:effectLst/>
              <a:latin typeface="+mn-lt"/>
              <a:ea typeface="+mn-ea"/>
              <a:cs typeface="+mn-cs"/>
            </a:rPr>
            <a:t>例</a:t>
          </a:r>
          <a:r>
            <a:rPr kumimoji="1" lang="ja-JP" altLang="en-US" sz="1100"/>
            <a:t>②	産業	基礎化学品</a:t>
          </a:r>
          <a:r>
            <a:rPr kumimoji="1" lang="en-US" altLang="ja-JP" sz="1100"/>
            <a:t>A</a:t>
          </a:r>
          <a:r>
            <a:rPr kumimoji="1" lang="ja-JP" altLang="en-US" sz="1100"/>
            <a:t>のバイオプロセス生産による省エネルギー</a:t>
          </a:r>
        </a:p>
        <a:p>
          <a:pPr algn="l"/>
          <a:r>
            <a:rPr kumimoji="1" lang="ja-JP" altLang="ja-JP" sz="1100">
              <a:solidFill>
                <a:schemeClr val="dk1"/>
              </a:solidFill>
              <a:effectLst/>
              <a:latin typeface="+mn-lt"/>
              <a:ea typeface="+mn-ea"/>
              <a:cs typeface="+mn-cs"/>
            </a:rPr>
            <a:t>例</a:t>
          </a:r>
          <a:r>
            <a:rPr kumimoji="1" lang="ja-JP" altLang="en-US" sz="1100"/>
            <a:t>③	エネルギー	発電機の送電端効率の改善</a:t>
          </a:r>
        </a:p>
        <a:p>
          <a:pPr algn="l"/>
          <a:r>
            <a:rPr kumimoji="1" lang="ja-JP" altLang="ja-JP" sz="1100">
              <a:solidFill>
                <a:schemeClr val="dk1"/>
              </a:solidFill>
              <a:effectLst/>
              <a:latin typeface="+mn-lt"/>
              <a:ea typeface="+mn-ea"/>
              <a:cs typeface="+mn-cs"/>
            </a:rPr>
            <a:t>例</a:t>
          </a:r>
          <a:r>
            <a:rPr kumimoji="1" lang="ja-JP" altLang="en-US" sz="1100"/>
            <a:t>④	運輸	自動車の軽量化に資する技術開発</a:t>
          </a:r>
        </a:p>
        <a:p>
          <a:pPr algn="l"/>
          <a:r>
            <a:rPr kumimoji="1" lang="ja-JP" altLang="ja-JP" sz="1100">
              <a:solidFill>
                <a:schemeClr val="dk1"/>
              </a:solidFill>
              <a:effectLst/>
              <a:latin typeface="+mn-lt"/>
              <a:ea typeface="+mn-ea"/>
              <a:cs typeface="+mn-cs"/>
            </a:rPr>
            <a:t>例</a:t>
          </a:r>
          <a:r>
            <a:rPr kumimoji="1" lang="ja-JP" altLang="en-US" sz="1100"/>
            <a:t>⑤	運輸	高効率ガソリンエンジンの開発</a:t>
          </a:r>
        </a:p>
        <a:p>
          <a:pPr algn="l"/>
          <a:r>
            <a:rPr kumimoji="1" lang="ja-JP" altLang="ja-JP" sz="1100">
              <a:solidFill>
                <a:schemeClr val="dk1"/>
              </a:solidFill>
              <a:effectLst/>
              <a:latin typeface="+mn-lt"/>
              <a:ea typeface="+mn-ea"/>
              <a:cs typeface="+mn-cs"/>
            </a:rPr>
            <a:t>例</a:t>
          </a:r>
          <a:r>
            <a:rPr kumimoji="1" lang="ja-JP" altLang="en-US" sz="1100"/>
            <a:t>⑥	空調	商業施設の空調制御技術の開発</a:t>
          </a:r>
        </a:p>
        <a:p>
          <a:pPr algn="l"/>
          <a:r>
            <a:rPr kumimoji="1" lang="ja-JP" altLang="ja-JP" sz="1100">
              <a:solidFill>
                <a:schemeClr val="dk1"/>
              </a:solidFill>
              <a:effectLst/>
              <a:latin typeface="+mn-lt"/>
              <a:ea typeface="+mn-ea"/>
              <a:cs typeface="+mn-cs"/>
            </a:rPr>
            <a:t>例</a:t>
          </a:r>
          <a:r>
            <a:rPr kumimoji="1" lang="ja-JP" altLang="en-US" sz="1100"/>
            <a:t>⑦	電気電子	大型有機</a:t>
          </a:r>
          <a:r>
            <a:rPr kumimoji="1" lang="en-US" altLang="ja-JP" sz="1100"/>
            <a:t>EL</a:t>
          </a:r>
          <a:r>
            <a:rPr kumimoji="1" lang="ja-JP" altLang="en-US" sz="1100"/>
            <a:t>テレビの技術開発</a:t>
          </a:r>
        </a:p>
        <a:p>
          <a:pPr algn="l"/>
          <a:r>
            <a:rPr kumimoji="1" lang="ja-JP" altLang="ja-JP" sz="1100">
              <a:solidFill>
                <a:schemeClr val="dk1"/>
              </a:solidFill>
              <a:effectLst/>
              <a:latin typeface="+mn-lt"/>
              <a:ea typeface="+mn-ea"/>
              <a:cs typeface="+mn-cs"/>
            </a:rPr>
            <a:t>例</a:t>
          </a:r>
          <a:r>
            <a:rPr kumimoji="1" lang="ja-JP" altLang="en-US" sz="1100"/>
            <a:t>⑧	エネルギー転換・供給	ガスタービン（ＧＴ）の開発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73601</xdr:colOff>
      <xdr:row>3</xdr:row>
      <xdr:rowOff>19050</xdr:rowOff>
    </xdr:from>
    <xdr:to>
      <xdr:col>9</xdr:col>
      <xdr:colOff>689264</xdr:colOff>
      <xdr:row>17</xdr:row>
      <xdr:rowOff>173182</xdr:rowOff>
    </xdr:to>
    <xdr:sp macro="" textlink="">
      <xdr:nvSpPr>
        <xdr:cNvPr id="3" name="四角形: 角を丸くする 2">
          <a:extLst>
            <a:ext uri="{FF2B5EF4-FFF2-40B4-BE49-F238E27FC236}">
              <a16:creationId xmlns:a16="http://schemas.microsoft.com/office/drawing/2014/main" id="{B0F11A2C-D9FB-47ED-8E13-AAFC4949E44C}"/>
            </a:ext>
          </a:extLst>
        </xdr:cNvPr>
        <xdr:cNvSpPr/>
      </xdr:nvSpPr>
      <xdr:spPr>
        <a:xfrm>
          <a:off x="142874" y="573232"/>
          <a:ext cx="7127299" cy="3548495"/>
        </a:xfrm>
        <a:prstGeom prst="roundRect">
          <a:avLst>
            <a:gd name="adj" fmla="val 562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指標</a:t>
          </a:r>
          <a:r>
            <a:rPr kumimoji="1" lang="en-US" altLang="ja-JP" sz="1100"/>
            <a:t>A</a:t>
          </a:r>
          <a:r>
            <a:rPr kumimoji="1" lang="ja-JP" altLang="en-US" sz="1100"/>
            <a:t>：単位当たりの省エネルギー効果量 </a:t>
          </a:r>
          <a:endParaRPr kumimoji="1" lang="en-US" altLang="ja-JP" sz="1100"/>
        </a:p>
        <a:p>
          <a:pPr algn="l"/>
          <a:r>
            <a:rPr kumimoji="1" lang="ja-JP" altLang="en-US" sz="1100"/>
            <a:t>・従来法の場合の熱処理炉の消費電力：</a:t>
          </a:r>
          <a:r>
            <a:rPr kumimoji="1" lang="en-US" altLang="ja-JP" sz="1100"/>
            <a:t>200kW</a:t>
          </a:r>
        </a:p>
        <a:p>
          <a:pPr algn="l"/>
          <a:r>
            <a:rPr kumimoji="1" lang="ja-JP" altLang="en-US" sz="1100"/>
            <a:t>・高機能接合剤を用いた場合の熱処理炉の消費電力：</a:t>
          </a:r>
          <a:r>
            <a:rPr kumimoji="1" lang="en-US" altLang="ja-JP" sz="1100"/>
            <a:t>120kW </a:t>
          </a:r>
        </a:p>
        <a:p>
          <a:pPr algn="l"/>
          <a:r>
            <a:rPr kumimoji="1" lang="ja-JP" altLang="en-US" sz="1100"/>
            <a:t>　　加熱保持温度を下げる／熱処理時間を短縮する ・熱処理炉の年間稼働時間；</a:t>
          </a:r>
          <a:r>
            <a:rPr kumimoji="1" lang="en-US" altLang="ja-JP" sz="1100"/>
            <a:t>8640h</a:t>
          </a:r>
          <a:r>
            <a:rPr kumimoji="1" lang="ja-JP" altLang="en-US" sz="1100"/>
            <a:t>（＝</a:t>
          </a:r>
          <a:r>
            <a:rPr kumimoji="1" lang="en-US" altLang="ja-JP" sz="1100"/>
            <a:t>24h×360</a:t>
          </a:r>
          <a:r>
            <a:rPr kumimoji="1" lang="ja-JP" altLang="en-US" sz="1100"/>
            <a:t>日） </a:t>
          </a:r>
          <a:endParaRPr kumimoji="1" lang="en-US" altLang="ja-JP" sz="1100"/>
        </a:p>
        <a:p>
          <a:pPr algn="l"/>
          <a:r>
            <a:rPr kumimoji="1" lang="ja-JP" altLang="en-US" sz="1100"/>
            <a:t>　　受電端発熱量：</a:t>
          </a:r>
          <a:r>
            <a:rPr kumimoji="1" lang="en-US" altLang="ja-JP" sz="1100"/>
            <a:t>9.370 MJ</a:t>
          </a:r>
          <a:r>
            <a:rPr kumimoji="1" lang="ja-JP" altLang="en-US" sz="1100"/>
            <a:t>／</a:t>
          </a:r>
          <a:r>
            <a:rPr kumimoji="1" lang="en-US" altLang="ja-JP" sz="1100"/>
            <a:t>kWh </a:t>
          </a:r>
          <a:r>
            <a:rPr kumimoji="1" lang="ja-JP" altLang="en-US" sz="1100"/>
            <a:t>　　原油換算　　：</a:t>
          </a:r>
          <a:r>
            <a:rPr kumimoji="1" lang="en-US" altLang="ja-JP" sz="1100"/>
            <a:t>2.58×10-5KL/MJ </a:t>
          </a:r>
        </a:p>
        <a:p>
          <a:pPr algn="l"/>
          <a:r>
            <a:rPr kumimoji="1" lang="ja-JP" altLang="en-US" sz="1100"/>
            <a:t>　　　→</a:t>
          </a:r>
          <a:r>
            <a:rPr kumimoji="1" lang="en-US" altLang="ja-JP" sz="1100"/>
            <a:t>200kW×8640h×9.370MJ/kWh×2.58E-5kL/MJ</a:t>
          </a:r>
          <a:r>
            <a:rPr kumimoji="1" lang="ja-JP" altLang="en-US" sz="1100"/>
            <a:t>＝</a:t>
          </a:r>
          <a:r>
            <a:rPr kumimoji="1" lang="en-US" altLang="ja-JP" sz="1100"/>
            <a:t>417.7kL/</a:t>
          </a:r>
          <a:r>
            <a:rPr kumimoji="1" lang="ja-JP" altLang="en-US" sz="1100"/>
            <a:t>台・年</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120kW×8640h×9.370MJ/kWh×2.58E-5kL/MJ</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250.6kL/</a:t>
          </a:r>
          <a:r>
            <a:rPr kumimoji="1" lang="ja-JP" altLang="ja-JP" sz="1100">
              <a:solidFill>
                <a:schemeClr val="dk1"/>
              </a:solidFill>
              <a:effectLst/>
              <a:latin typeface="+mn-lt"/>
              <a:ea typeface="+mn-ea"/>
              <a:cs typeface="+mn-cs"/>
            </a:rPr>
            <a:t>台・年</a:t>
          </a:r>
          <a:endParaRPr kumimoji="1" lang="en-US" altLang="ja-JP" sz="1100"/>
        </a:p>
        <a:p>
          <a:pPr algn="l"/>
          <a:r>
            <a:rPr kumimoji="1" lang="ja-JP" altLang="en-US" sz="1100"/>
            <a:t> 指標</a:t>
          </a:r>
          <a:r>
            <a:rPr kumimoji="1" lang="en-US" altLang="ja-JP" sz="1100"/>
            <a:t>B</a:t>
          </a:r>
          <a:r>
            <a:rPr kumimoji="1" lang="ja-JP" altLang="en-US" sz="1100"/>
            <a:t>：</a:t>
          </a:r>
          <a:r>
            <a:rPr kumimoji="1" lang="en-US" altLang="ja-JP" sz="1100"/>
            <a:t>2040</a:t>
          </a:r>
          <a:r>
            <a:rPr kumimoji="1" lang="ja-JP" altLang="en-US" sz="1100"/>
            <a:t>年時点の市場導入（普及）量</a:t>
          </a:r>
          <a:endParaRPr kumimoji="1" lang="en-US" altLang="ja-JP" sz="1100"/>
        </a:p>
        <a:p>
          <a:pPr algn="l"/>
          <a:r>
            <a:rPr kumimoji="1" lang="ja-JP" altLang="en-US" sz="1100"/>
            <a:t> 　</a:t>
          </a:r>
          <a:r>
            <a:rPr kumimoji="1" lang="en-US" altLang="ja-JP" sz="1100"/>
            <a:t>2040</a:t>
          </a:r>
          <a:r>
            <a:rPr kumimoji="1" lang="ja-JP" altLang="en-US" sz="1100"/>
            <a:t>年の市場ストック量 </a:t>
          </a:r>
          <a:endParaRPr kumimoji="1" lang="en-US" altLang="ja-JP" sz="1100"/>
        </a:p>
        <a:p>
          <a:pPr algn="l"/>
          <a:r>
            <a:rPr kumimoji="1" lang="ja-JP" altLang="en-US" sz="1100"/>
            <a:t>　　国内対象加熱炉台数</a:t>
          </a:r>
          <a:r>
            <a:rPr kumimoji="1" lang="en-US" altLang="ja-JP" sz="1100"/>
            <a:t>1500</a:t>
          </a:r>
          <a:r>
            <a:rPr kumimoji="1" lang="ja-JP" altLang="en-US" sz="1100"/>
            <a:t>台 </a:t>
          </a:r>
          <a:endParaRPr kumimoji="1" lang="en-US" altLang="ja-JP" sz="1100"/>
        </a:p>
        <a:p>
          <a:pPr algn="l"/>
          <a:r>
            <a:rPr kumimoji="1" lang="ja-JP" altLang="en-US" sz="1100"/>
            <a:t>　　社内適用＋社外販売（・標準化）で導入量を拡大する</a:t>
          </a:r>
          <a:endParaRPr kumimoji="1" lang="en-US" altLang="ja-JP" sz="1100"/>
        </a:p>
        <a:p>
          <a:pPr algn="l"/>
          <a:r>
            <a:rPr kumimoji="1" lang="ja-JP" altLang="en-US" sz="1100"/>
            <a:t> 　　　→シェア</a:t>
          </a:r>
          <a:r>
            <a:rPr kumimoji="1" lang="en-US" altLang="ja-JP" sz="1100"/>
            <a:t>40%</a:t>
          </a:r>
          <a:r>
            <a:rPr kumimoji="1" lang="ja-JP" altLang="en-US" sz="1100"/>
            <a:t>～</a:t>
          </a:r>
          <a:r>
            <a:rPr kumimoji="1" lang="en-US" altLang="ja-JP" sz="1100"/>
            <a:t>600</a:t>
          </a:r>
          <a:r>
            <a:rPr kumimoji="1" lang="ja-JP" altLang="en-US" sz="1100"/>
            <a:t>台</a:t>
          </a:r>
          <a:endParaRPr kumimoji="1" lang="en-US" altLang="ja-JP" sz="1100"/>
        </a:p>
        <a:p>
          <a:pPr algn="l"/>
          <a:endParaRPr kumimoji="1" lang="en-US" altLang="ja-JP" sz="1100"/>
        </a:p>
        <a:p>
          <a:pPr algn="l"/>
          <a:r>
            <a:rPr kumimoji="1" lang="ja-JP" altLang="en-US" sz="1100"/>
            <a:t> 省エネルギー効果 　</a:t>
          </a:r>
          <a:r>
            <a:rPr kumimoji="1" lang="en-US" altLang="ja-JP" sz="1100"/>
            <a:t>167.1</a:t>
          </a:r>
          <a:r>
            <a:rPr kumimoji="1" lang="ja-JP" altLang="en-US" sz="1100"/>
            <a:t>ｋ</a:t>
          </a:r>
          <a:r>
            <a:rPr kumimoji="1" lang="en-US" altLang="ja-JP" sz="1100"/>
            <a:t>L/</a:t>
          </a:r>
          <a:r>
            <a:rPr kumimoji="1" lang="ja-JP" altLang="en-US" sz="1100"/>
            <a:t>台・年</a:t>
          </a:r>
          <a:r>
            <a:rPr kumimoji="1" lang="en-US" altLang="ja-JP" sz="1100"/>
            <a:t>×600</a:t>
          </a:r>
          <a:r>
            <a:rPr kumimoji="1" lang="ja-JP" altLang="en-US" sz="1100"/>
            <a:t>台 ＝ </a:t>
          </a:r>
          <a:r>
            <a:rPr kumimoji="1" lang="en-US" altLang="ja-JP" sz="1100"/>
            <a:t>10.0</a:t>
          </a:r>
          <a:r>
            <a:rPr kumimoji="1" lang="ja-JP" altLang="en-US" sz="1100"/>
            <a:t>万ｋ</a:t>
          </a:r>
          <a:r>
            <a:rPr kumimoji="1" lang="en-US" altLang="ja-JP" sz="1100"/>
            <a:t>L/</a:t>
          </a:r>
          <a:r>
            <a:rPr kumimoji="1" lang="ja-JP" altLang="en-US" sz="1100"/>
            <a:t>年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142875</xdr:colOff>
      <xdr:row>3</xdr:row>
      <xdr:rowOff>43050</xdr:rowOff>
    </xdr:from>
    <xdr:to>
      <xdr:col>10</xdr:col>
      <xdr:colOff>9527</xdr:colOff>
      <xdr:row>24</xdr:row>
      <xdr:rowOff>0</xdr:rowOff>
    </xdr:to>
    <xdr:sp macro="" textlink="">
      <xdr:nvSpPr>
        <xdr:cNvPr id="2" name="四角形: 角を丸くする 1">
          <a:extLst>
            <a:ext uri="{FF2B5EF4-FFF2-40B4-BE49-F238E27FC236}">
              <a16:creationId xmlns:a16="http://schemas.microsoft.com/office/drawing/2014/main" id="{1665FF9B-74AE-431E-A4DC-88FA7473875A}"/>
            </a:ext>
          </a:extLst>
        </xdr:cNvPr>
        <xdr:cNvSpPr/>
      </xdr:nvSpPr>
      <xdr:spPr>
        <a:xfrm>
          <a:off x="212148" y="597232"/>
          <a:ext cx="7071015" cy="5048495"/>
        </a:xfrm>
        <a:prstGeom prst="roundRect">
          <a:avLst>
            <a:gd name="adj" fmla="val 562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b="0" i="0" u="none" strike="noStrike">
              <a:solidFill>
                <a:schemeClr val="dk1"/>
              </a:solidFill>
              <a:effectLst/>
              <a:latin typeface="+mn-lt"/>
              <a:ea typeface="+mn-ea"/>
              <a:cs typeface="+mn-cs"/>
            </a:rPr>
            <a:t>指標</a:t>
          </a:r>
          <a:r>
            <a:rPr lang="en-US" altLang="ja-JP" sz="1100" b="0" i="0" u="none" strike="noStrike">
              <a:solidFill>
                <a:schemeClr val="dk1"/>
              </a:solidFill>
              <a:effectLst/>
              <a:latin typeface="+mn-lt"/>
              <a:ea typeface="+mn-ea"/>
              <a:cs typeface="+mn-cs"/>
            </a:rPr>
            <a:t>A: </a:t>
          </a:r>
          <a:r>
            <a:rPr lang="ja-JP" altLang="en-US" sz="1100" b="0" i="0" u="none" strike="noStrike">
              <a:solidFill>
                <a:schemeClr val="dk1"/>
              </a:solidFill>
              <a:effectLst/>
              <a:latin typeface="+mn-lt"/>
              <a:ea typeface="+mn-ea"/>
              <a:cs typeface="+mn-cs"/>
            </a:rPr>
            <a:t>単位当たりの省エネルギー効果量</a:t>
          </a:r>
          <a:endParaRPr lang="en-US" altLang="ja-JP" sz="1100" b="0" i="0" u="none" strike="noStrike">
            <a:solidFill>
              <a:schemeClr val="dk1"/>
            </a:solidFill>
            <a:effectLst/>
            <a:latin typeface="+mn-lt"/>
            <a:ea typeface="+mn-ea"/>
            <a:cs typeface="+mn-cs"/>
          </a:endParaRPr>
        </a:p>
        <a:p>
          <a:pPr algn="l"/>
          <a:r>
            <a:rPr lang="ja-JP" altLang="en-US"/>
            <a:t> </a:t>
          </a:r>
          <a:r>
            <a:rPr lang="ja-JP" altLang="en-US" sz="1100" b="0" i="0" u="none" strike="noStrike">
              <a:solidFill>
                <a:schemeClr val="dk1"/>
              </a:solidFill>
              <a:effectLst/>
              <a:latin typeface="+mn-lt"/>
              <a:ea typeface="+mn-ea"/>
              <a:cs typeface="+mn-cs"/>
            </a:rPr>
            <a:t>・基礎化学品</a:t>
          </a:r>
          <a:r>
            <a:rPr lang="en-US" altLang="ja-JP" sz="1100" b="0" i="0" u="none" strike="noStrike">
              <a:solidFill>
                <a:schemeClr val="dk1"/>
              </a:solidFill>
              <a:effectLst/>
              <a:latin typeface="+mn-lt"/>
              <a:ea typeface="+mn-ea"/>
              <a:cs typeface="+mn-cs"/>
            </a:rPr>
            <a:t>A</a:t>
          </a:r>
          <a:r>
            <a:rPr lang="ja-JP" altLang="en-US" sz="1100" b="0" i="0" u="none" strike="noStrike">
              <a:solidFill>
                <a:schemeClr val="dk1"/>
              </a:solidFill>
              <a:effectLst/>
              <a:latin typeface="+mn-lt"/>
              <a:ea typeface="+mn-ea"/>
              <a:cs typeface="+mn-cs"/>
            </a:rPr>
            <a:t>の従来法による製造エネルギー</a:t>
          </a:r>
          <a:endParaRPr lang="en-US" altLang="ja-JP" sz="1100" b="0" i="0" u="none" strike="noStrike">
            <a:solidFill>
              <a:schemeClr val="dk1"/>
            </a:solidFill>
            <a:effectLst/>
            <a:latin typeface="+mn-lt"/>
            <a:ea typeface="+mn-ea"/>
            <a:cs typeface="+mn-cs"/>
          </a:endParaRPr>
        </a:p>
        <a:p>
          <a:pPr algn="l"/>
          <a:r>
            <a:rPr lang="ja-JP" altLang="en-US"/>
            <a:t> </a:t>
          </a:r>
          <a:r>
            <a:rPr lang="ja-JP" altLang="en-US" sz="1100" b="0" i="0" u="none" strike="noStrike">
              <a:solidFill>
                <a:schemeClr val="dk1"/>
              </a:solidFill>
              <a:effectLst/>
              <a:latin typeface="+mn-lt"/>
              <a:ea typeface="+mn-ea"/>
              <a:cs typeface="+mn-cs"/>
            </a:rPr>
            <a:t>　　原料</a:t>
          </a:r>
          <a:r>
            <a:rPr lang="en-US" altLang="ja-JP" sz="1100" b="0" i="0" u="none" strike="noStrike">
              <a:solidFill>
                <a:schemeClr val="dk1"/>
              </a:solidFill>
              <a:effectLst/>
              <a:latin typeface="+mn-lt"/>
              <a:ea typeface="+mn-ea"/>
              <a:cs typeface="+mn-cs"/>
            </a:rPr>
            <a:t>M1(</a:t>
          </a:r>
          <a:r>
            <a:rPr lang="ja-JP" altLang="en-US" sz="1100" b="0" i="0" u="none" strike="noStrike">
              <a:solidFill>
                <a:schemeClr val="dk1"/>
              </a:solidFill>
              <a:effectLst/>
              <a:latin typeface="+mn-lt"/>
              <a:ea typeface="+mn-ea"/>
              <a:cs typeface="+mn-cs"/>
            </a:rPr>
            <a:t>石油化学品</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の製造エネルギー　 　　：</a:t>
          </a:r>
          <a:r>
            <a:rPr lang="en-US" altLang="ja-JP" sz="1100" b="0" i="0" u="none" strike="noStrike">
              <a:solidFill>
                <a:schemeClr val="dk1"/>
              </a:solidFill>
              <a:effectLst/>
              <a:latin typeface="+mn-lt"/>
              <a:ea typeface="+mn-ea"/>
              <a:cs typeface="+mn-cs"/>
            </a:rPr>
            <a:t>100MJ/kg-A</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(1)</a:t>
          </a:r>
          <a:r>
            <a:rPr lang="en-US" altLang="ja-JP"/>
            <a:t> </a:t>
          </a:r>
        </a:p>
        <a:p>
          <a:pPr algn="l"/>
          <a:r>
            <a:rPr lang="ja-JP" altLang="en-US" sz="1100" b="0" i="0" u="none" strike="noStrike">
              <a:solidFill>
                <a:schemeClr val="dk1"/>
              </a:solidFill>
              <a:effectLst/>
              <a:latin typeface="+mn-lt"/>
              <a:ea typeface="+mn-ea"/>
              <a:cs typeface="+mn-cs"/>
            </a:rPr>
            <a:t>　　中間原料</a:t>
          </a:r>
          <a:r>
            <a:rPr lang="en-US" altLang="ja-JP" sz="1100" b="0" i="0" u="none" strike="noStrike">
              <a:solidFill>
                <a:schemeClr val="dk1"/>
              </a:solidFill>
              <a:effectLst/>
              <a:latin typeface="+mn-lt"/>
              <a:ea typeface="+mn-ea"/>
              <a:cs typeface="+mn-cs"/>
            </a:rPr>
            <a:t>M2</a:t>
          </a:r>
          <a:r>
            <a:rPr lang="ja-JP" altLang="en-US" sz="1100" b="0" i="0" u="none" strike="noStrike">
              <a:solidFill>
                <a:schemeClr val="dk1"/>
              </a:solidFill>
              <a:effectLst/>
              <a:latin typeface="+mn-lt"/>
              <a:ea typeface="+mn-ea"/>
              <a:cs typeface="+mn-cs"/>
            </a:rPr>
            <a:t>の製造</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エネルギー</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化学プロセス</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20MJ/kg-A</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(2)</a:t>
          </a:r>
          <a:r>
            <a:rPr lang="en-US" altLang="ja-JP"/>
            <a:t> </a:t>
          </a:r>
        </a:p>
        <a:p>
          <a:pPr algn="l"/>
          <a:r>
            <a:rPr lang="ja-JP" altLang="en-US" sz="1100" b="0" i="0" u="none" strike="noStrike">
              <a:solidFill>
                <a:schemeClr val="dk1"/>
              </a:solidFill>
              <a:effectLst/>
              <a:latin typeface="+mn-lt"/>
              <a:ea typeface="+mn-ea"/>
              <a:cs typeface="+mn-cs"/>
            </a:rPr>
            <a:t>　　基礎化学品</a:t>
          </a:r>
          <a:r>
            <a:rPr lang="en-US" altLang="ja-JP" sz="1100" b="0" i="0" u="none" strike="noStrike">
              <a:solidFill>
                <a:schemeClr val="dk1"/>
              </a:solidFill>
              <a:effectLst/>
              <a:latin typeface="+mn-lt"/>
              <a:ea typeface="+mn-ea"/>
              <a:cs typeface="+mn-cs"/>
            </a:rPr>
            <a:t>A </a:t>
          </a:r>
          <a:r>
            <a:rPr lang="ja-JP" altLang="en-US" sz="1100" b="0" i="0" u="none" strike="noStrike">
              <a:solidFill>
                <a:schemeClr val="dk1"/>
              </a:solidFill>
              <a:effectLst/>
              <a:latin typeface="+mn-lt"/>
              <a:ea typeface="+mn-ea"/>
              <a:cs typeface="+mn-cs"/>
            </a:rPr>
            <a:t>の製造エネルギー</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化学プロセス</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2MJ/kg-A</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(3)</a:t>
          </a:r>
          <a:r>
            <a:rPr lang="en-US" altLang="ja-JP"/>
            <a:t> </a:t>
          </a:r>
        </a:p>
        <a:p>
          <a:pPr algn="l"/>
          <a:r>
            <a:rPr lang="ja-JP" altLang="en-US" sz="1100" b="0" i="0" u="none" strike="noStrike">
              <a:solidFill>
                <a:schemeClr val="dk1"/>
              </a:solidFill>
              <a:effectLst/>
              <a:latin typeface="+mn-lt"/>
              <a:ea typeface="+mn-ea"/>
              <a:cs typeface="+mn-cs"/>
            </a:rPr>
            <a:t>　　副生物の分離</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蒸留</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 </a:t>
          </a:r>
          <a:r>
            <a:rPr lang="en-US" altLang="ja-JP" sz="1100" b="0" i="0" u="none" strike="noStrike">
              <a:solidFill>
                <a:schemeClr val="dk1"/>
              </a:solidFill>
              <a:effectLst/>
              <a:latin typeface="+mn-lt"/>
              <a:ea typeface="+mn-ea"/>
              <a:cs typeface="+mn-cs"/>
            </a:rPr>
            <a:t>10MJ/kg-A</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(4)</a:t>
          </a:r>
          <a:r>
            <a:rPr lang="en-US" altLang="ja-JP"/>
            <a:t> </a:t>
          </a:r>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pPr algn="l"/>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(2)</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(3)</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(4) </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132MJ/kg-A</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５</a:t>
          </a:r>
          <a:r>
            <a:rPr lang="en-US" altLang="ja-JP" sz="1100" b="0" i="0" u="none" strike="noStrike">
              <a:solidFill>
                <a:schemeClr val="dk1"/>
              </a:solidFill>
              <a:effectLst/>
              <a:latin typeface="+mn-lt"/>
              <a:ea typeface="+mn-ea"/>
              <a:cs typeface="+mn-cs"/>
            </a:rPr>
            <a:t>)</a:t>
          </a:r>
          <a:r>
            <a:rPr lang="en-US" altLang="ja-JP"/>
            <a:t> </a:t>
          </a:r>
        </a:p>
        <a:p>
          <a:pPr algn="l"/>
          <a:r>
            <a:rPr lang="ja-JP" altLang="en-US" sz="1100" b="0" i="0" u="none" strike="noStrike">
              <a:solidFill>
                <a:schemeClr val="dk1"/>
              </a:solidFill>
              <a:effectLst/>
              <a:latin typeface="+mn-lt"/>
              <a:ea typeface="+mn-ea"/>
              <a:cs typeface="+mn-cs"/>
            </a:rPr>
            <a:t>・基礎化学品</a:t>
          </a:r>
          <a:r>
            <a:rPr lang="en-US" altLang="ja-JP" sz="1100" b="0" i="0" u="none" strike="noStrike">
              <a:solidFill>
                <a:schemeClr val="dk1"/>
              </a:solidFill>
              <a:effectLst/>
              <a:latin typeface="+mn-lt"/>
              <a:ea typeface="+mn-ea"/>
              <a:cs typeface="+mn-cs"/>
            </a:rPr>
            <a:t>A</a:t>
          </a:r>
          <a:r>
            <a:rPr lang="ja-JP" altLang="en-US" sz="1100" b="0" i="0" u="none" strike="noStrike">
              <a:solidFill>
                <a:schemeClr val="dk1"/>
              </a:solidFill>
              <a:effectLst/>
              <a:latin typeface="+mn-lt"/>
              <a:ea typeface="+mn-ea"/>
              <a:cs typeface="+mn-cs"/>
            </a:rPr>
            <a:t>のバイオプロセスによる製造エネルギー</a:t>
          </a:r>
          <a:r>
            <a:rPr lang="ja-JP" altLang="en-US"/>
            <a:t> </a:t>
          </a:r>
          <a:endParaRPr lang="en-US" altLang="ja-JP"/>
        </a:p>
        <a:p>
          <a:pPr algn="l"/>
          <a:r>
            <a:rPr lang="ja-JP" altLang="en-US" sz="1100" b="0" i="0" u="none" strike="noStrike">
              <a:solidFill>
                <a:schemeClr val="dk1"/>
              </a:solidFill>
              <a:effectLst/>
              <a:latin typeface="+mn-lt"/>
              <a:ea typeface="+mn-ea"/>
              <a:cs typeface="+mn-cs"/>
            </a:rPr>
            <a:t>　　原料糖</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バイオマス由来</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の製造エネルギー：</a:t>
          </a:r>
          <a:r>
            <a:rPr lang="en-US" altLang="ja-JP" sz="1100" b="0" i="0" u="none" strike="noStrike">
              <a:solidFill>
                <a:schemeClr val="dk1"/>
              </a:solidFill>
              <a:effectLst/>
              <a:latin typeface="+mn-lt"/>
              <a:ea typeface="+mn-ea"/>
              <a:cs typeface="+mn-cs"/>
            </a:rPr>
            <a:t>30MJ/kg-A</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(6)</a:t>
          </a:r>
        </a:p>
        <a:p>
          <a:pPr algn="l"/>
          <a:r>
            <a:rPr lang="en-US" altLang="ja-JP"/>
            <a:t> </a:t>
          </a:r>
          <a:r>
            <a:rPr lang="ja-JP" altLang="en-US" sz="1100" b="0" i="0" u="none" strike="noStrike">
              <a:solidFill>
                <a:schemeClr val="dk1"/>
              </a:solidFill>
              <a:effectLst/>
              <a:latin typeface="+mn-lt"/>
              <a:ea typeface="+mn-ea"/>
              <a:cs typeface="+mn-cs"/>
            </a:rPr>
            <a:t>　　バイオ変換工程による製造エネルギー　　： </a:t>
          </a:r>
          <a:r>
            <a:rPr lang="en-US" altLang="ja-JP" sz="1100" b="0" i="0" u="none" strike="noStrike">
              <a:solidFill>
                <a:schemeClr val="dk1"/>
              </a:solidFill>
              <a:effectLst/>
              <a:latin typeface="+mn-lt"/>
              <a:ea typeface="+mn-ea"/>
              <a:cs typeface="+mn-cs"/>
            </a:rPr>
            <a:t>6MJ/kg-A</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(7)</a:t>
          </a:r>
          <a:r>
            <a:rPr lang="en-US" altLang="ja-JP"/>
            <a:t> </a:t>
          </a:r>
        </a:p>
        <a:p>
          <a:pPr algn="l"/>
          <a:r>
            <a:rPr lang="ja-JP" altLang="en-US" sz="1100" b="0" i="0" u="none" strike="noStrike">
              <a:solidFill>
                <a:schemeClr val="dk1"/>
              </a:solidFill>
              <a:effectLst/>
              <a:latin typeface="+mn-lt"/>
              <a:ea typeface="+mn-ea"/>
              <a:cs typeface="+mn-cs"/>
            </a:rPr>
            <a:t>　　濃縮精製工程</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蒸留</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  </a:t>
          </a:r>
          <a:r>
            <a:rPr lang="en-US" altLang="ja-JP" sz="1100" b="0" i="0" u="none" strike="noStrike">
              <a:solidFill>
                <a:schemeClr val="dk1"/>
              </a:solidFill>
              <a:effectLst/>
              <a:latin typeface="+mn-lt"/>
              <a:ea typeface="+mn-ea"/>
              <a:cs typeface="+mn-cs"/>
            </a:rPr>
            <a:t>8MJ/kg-A</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(8)</a:t>
          </a:r>
          <a:r>
            <a:rPr lang="en-US" altLang="ja-JP"/>
            <a:t> </a:t>
          </a:r>
        </a:p>
        <a:p>
          <a:pPr algn="l"/>
          <a:r>
            <a:rPr lang="ja-JP" altLang="en-US" sz="1100" b="0" i="0" u="none" strike="noStrike">
              <a:solidFill>
                <a:schemeClr val="dk1"/>
              </a:solidFill>
              <a:effectLst/>
              <a:latin typeface="+mn-lt"/>
              <a:ea typeface="+mn-ea"/>
              <a:cs typeface="+mn-cs"/>
            </a:rPr>
            <a:t>　　濃縮精製工程</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膜</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  </a:t>
          </a:r>
          <a:r>
            <a:rPr lang="en-US" altLang="ja-JP" sz="1100" b="0" i="0" u="none" strike="noStrike">
              <a:solidFill>
                <a:schemeClr val="dk1"/>
              </a:solidFill>
              <a:effectLst/>
              <a:latin typeface="+mn-lt"/>
              <a:ea typeface="+mn-ea"/>
              <a:cs typeface="+mn-cs"/>
            </a:rPr>
            <a:t>4MJ/kg-A</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(9)</a:t>
          </a:r>
          <a:r>
            <a:rPr lang="en-US" altLang="ja-JP"/>
            <a:t> </a:t>
          </a:r>
        </a:p>
        <a:p>
          <a:pPr algn="l"/>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(6)</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(7)</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(8)</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(9) </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48MJ/kg-A</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(10)</a:t>
          </a:r>
          <a:r>
            <a:rPr lang="en-US" altLang="ja-JP"/>
            <a:t> </a:t>
          </a:r>
        </a:p>
        <a:p>
          <a:pPr algn="l"/>
          <a:r>
            <a:rPr lang="ja-JP" altLang="en-US" sz="1100" b="0" i="0" u="none" strike="noStrike">
              <a:solidFill>
                <a:schemeClr val="dk1"/>
              </a:solidFill>
              <a:effectLst/>
              <a:latin typeface="+mn-lt"/>
              <a:ea typeface="+mn-ea"/>
              <a:cs typeface="+mn-cs"/>
            </a:rPr>
            <a:t>・省エネルギー効果量（原油換算：）</a:t>
          </a:r>
          <a:r>
            <a:rPr lang="ja-JP" altLang="en-US"/>
            <a:t> </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(5) </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(10)  = 84 MJ/kg-A</a:t>
          </a:r>
          <a:r>
            <a:rPr lang="en-US" altLang="ja-JP"/>
            <a:t> </a:t>
          </a:r>
          <a:r>
            <a:rPr lang="ja-JP" altLang="en-US" sz="1100" b="0" i="0" u="none" strike="noStrike">
              <a:solidFill>
                <a:schemeClr val="dk1"/>
              </a:solidFill>
              <a:effectLst/>
              <a:latin typeface="+mn-lt"/>
              <a:ea typeface="+mn-ea"/>
              <a:cs typeface="+mn-cs"/>
            </a:rPr>
            <a:t>　　原油換算（</a:t>
          </a:r>
          <a:r>
            <a:rPr lang="en-US" altLang="ja-JP" sz="1100" b="0" i="0" u="none" strike="noStrike">
              <a:solidFill>
                <a:schemeClr val="dk1"/>
              </a:solidFill>
              <a:effectLst/>
              <a:latin typeface="+mn-lt"/>
              <a:ea typeface="+mn-ea"/>
              <a:cs typeface="+mn-cs"/>
            </a:rPr>
            <a:t>2.58×10</a:t>
          </a:r>
          <a:r>
            <a:rPr lang="en-US" altLang="ja-JP" sz="1100" b="0" i="0" u="none" strike="noStrike" baseline="30000">
              <a:solidFill>
                <a:schemeClr val="dk1"/>
              </a:solidFill>
              <a:effectLst/>
              <a:latin typeface="+mn-lt"/>
              <a:ea typeface="+mn-ea"/>
              <a:cs typeface="+mn-cs"/>
            </a:rPr>
            <a:t>-5</a:t>
          </a:r>
          <a:r>
            <a:rPr lang="en-US" altLang="ja-JP" sz="1100" b="0" i="0" u="none" strike="noStrike">
              <a:solidFill>
                <a:schemeClr val="dk1"/>
              </a:solidFill>
              <a:effectLst/>
              <a:latin typeface="+mn-lt"/>
              <a:ea typeface="+mn-ea"/>
              <a:cs typeface="+mn-cs"/>
            </a:rPr>
            <a:t>kL/MJ</a:t>
          </a:r>
          <a:r>
            <a:rPr lang="ja-JP" altLang="en-US" sz="1100" b="0" i="0" u="none" strike="noStrike">
              <a:solidFill>
                <a:schemeClr val="dk1"/>
              </a:solidFill>
              <a:effectLst/>
              <a:latin typeface="+mn-lt"/>
              <a:ea typeface="+mn-ea"/>
              <a:cs typeface="+mn-cs"/>
            </a:rPr>
            <a:t>）</a:t>
          </a:r>
          <a:r>
            <a:rPr lang="en-US" altLang="ja-JP" sz="1100" b="0" i="0" u="none" strike="noStrike">
              <a:solidFill>
                <a:schemeClr val="dk1"/>
              </a:solidFill>
              <a:effectLst/>
              <a:latin typeface="+mn-lt"/>
              <a:ea typeface="+mn-ea"/>
              <a:cs typeface="+mn-cs"/>
            </a:rPr>
            <a:t>: 0.00213 kL/kg-A</a:t>
          </a:r>
          <a:r>
            <a:rPr lang="ja-JP" altLang="en-US" sz="1100" b="0" i="0" u="none" strike="noStrike">
              <a:solidFill>
                <a:schemeClr val="dk1"/>
              </a:solidFill>
              <a:effectLst/>
              <a:latin typeface="+mn-lt"/>
              <a:ea typeface="+mn-ea"/>
              <a:cs typeface="+mn-cs"/>
            </a:rPr>
            <a:t>････指標Ａ</a:t>
          </a:r>
          <a:endParaRPr lang="en-US" altLang="ja-JP" sz="1100" b="0" i="0" u="none" strike="noStrike">
            <a:solidFill>
              <a:schemeClr val="dk1"/>
            </a:solidFill>
            <a:effectLst/>
            <a:latin typeface="+mn-lt"/>
            <a:ea typeface="+mn-ea"/>
            <a:cs typeface="+mn-cs"/>
          </a:endParaRPr>
        </a:p>
        <a:p>
          <a:pPr algn="l"/>
          <a:r>
            <a:rPr lang="en-US" altLang="ja-JP" sz="1100" b="0" i="0" u="none" strike="noStrike">
              <a:solidFill>
                <a:schemeClr val="dk1"/>
              </a:solidFill>
              <a:effectLst/>
              <a:latin typeface="+mn-lt"/>
              <a:ea typeface="+mn-ea"/>
              <a:cs typeface="+mn-cs"/>
            </a:rPr>
            <a:t> </a:t>
          </a:r>
          <a:r>
            <a:rPr lang="ja-JP" altLang="en-US" sz="1100" b="0" i="0" u="none" strike="noStrike">
              <a:solidFill>
                <a:schemeClr val="dk1"/>
              </a:solidFill>
              <a:effectLst/>
              <a:latin typeface="+mn-lt"/>
              <a:ea typeface="+mn-ea"/>
              <a:cs typeface="+mn-cs"/>
            </a:rPr>
            <a:t>指標</a:t>
          </a:r>
          <a:r>
            <a:rPr lang="en-US" altLang="ja-JP" sz="1100" b="0" i="0" u="none" strike="noStrike">
              <a:solidFill>
                <a:schemeClr val="dk1"/>
              </a:solidFill>
              <a:effectLst/>
              <a:latin typeface="+mn-lt"/>
              <a:ea typeface="+mn-ea"/>
              <a:cs typeface="+mn-cs"/>
            </a:rPr>
            <a:t>B:2040</a:t>
          </a:r>
          <a:r>
            <a:rPr lang="ja-JP" altLang="en-US" sz="1100" b="0" i="0" u="none" strike="noStrike">
              <a:solidFill>
                <a:schemeClr val="dk1"/>
              </a:solidFill>
              <a:effectLst/>
              <a:latin typeface="+mn-lt"/>
              <a:ea typeface="+mn-ea"/>
              <a:cs typeface="+mn-cs"/>
            </a:rPr>
            <a:t>年時点の市場導入（普及）量</a:t>
          </a:r>
          <a:endParaRPr lang="en-US" altLang="ja-JP" sz="1100" b="0" i="0" u="none" strike="noStrike">
            <a:solidFill>
              <a:schemeClr val="dk1"/>
            </a:solidFill>
            <a:effectLst/>
            <a:latin typeface="+mn-lt"/>
            <a:ea typeface="+mn-ea"/>
            <a:cs typeface="+mn-cs"/>
          </a:endParaRPr>
        </a:p>
        <a:p>
          <a:pPr algn="l"/>
          <a:r>
            <a:rPr lang="ja-JP" altLang="en-US"/>
            <a:t> </a:t>
          </a:r>
          <a:r>
            <a:rPr lang="ja-JP" altLang="en-US" sz="1100" b="0" i="0" u="none" strike="noStrike">
              <a:solidFill>
                <a:schemeClr val="dk1"/>
              </a:solidFill>
              <a:effectLst/>
              <a:latin typeface="+mn-lt"/>
              <a:ea typeface="+mn-ea"/>
              <a:cs typeface="+mn-cs"/>
            </a:rPr>
            <a:t>・国内基礎化学品</a:t>
          </a:r>
          <a:r>
            <a:rPr lang="en-US" altLang="ja-JP" sz="1100" b="0" i="0" u="none" strike="noStrike">
              <a:solidFill>
                <a:schemeClr val="dk1"/>
              </a:solidFill>
              <a:effectLst/>
              <a:latin typeface="+mn-lt"/>
              <a:ea typeface="+mn-ea"/>
              <a:cs typeface="+mn-cs"/>
            </a:rPr>
            <a:t>A</a:t>
          </a:r>
          <a:r>
            <a:rPr lang="ja-JP" altLang="en-US" sz="1100" b="0" i="0" u="none" strike="noStrike">
              <a:solidFill>
                <a:schemeClr val="dk1"/>
              </a:solidFill>
              <a:effectLst/>
              <a:latin typeface="+mn-lt"/>
              <a:ea typeface="+mn-ea"/>
              <a:cs typeface="+mn-cs"/>
            </a:rPr>
            <a:t>の需要量</a:t>
          </a:r>
          <a:r>
            <a:rPr lang="en-US" altLang="ja-JP" sz="1100" b="0" i="0" u="none" strike="noStrike">
              <a:solidFill>
                <a:schemeClr val="dk1"/>
              </a:solidFill>
              <a:effectLst/>
              <a:latin typeface="+mn-lt"/>
              <a:ea typeface="+mn-ea"/>
              <a:cs typeface="+mn-cs"/>
            </a:rPr>
            <a:t>90</a:t>
          </a:r>
          <a:r>
            <a:rPr lang="ja-JP" altLang="en-US" sz="1100" b="0" i="0" u="none" strike="noStrike">
              <a:solidFill>
                <a:schemeClr val="dk1"/>
              </a:solidFill>
              <a:effectLst/>
              <a:latin typeface="+mn-lt"/>
              <a:ea typeface="+mn-ea"/>
              <a:cs typeface="+mn-cs"/>
            </a:rPr>
            <a:t>万</a:t>
          </a:r>
          <a:r>
            <a:rPr lang="en-US" altLang="ja-JP" sz="1100" b="0" i="0" u="none" strike="noStrike">
              <a:solidFill>
                <a:schemeClr val="dk1"/>
              </a:solidFill>
              <a:effectLst/>
              <a:latin typeface="+mn-lt"/>
              <a:ea typeface="+mn-ea"/>
              <a:cs typeface="+mn-cs"/>
            </a:rPr>
            <a:t>t/</a:t>
          </a:r>
          <a:r>
            <a:rPr lang="ja-JP" altLang="en-US" sz="1100" b="0" i="0" u="none" strike="noStrike">
              <a:solidFill>
                <a:schemeClr val="dk1"/>
              </a:solidFill>
              <a:effectLst/>
              <a:latin typeface="+mn-lt"/>
              <a:ea typeface="+mn-ea"/>
              <a:cs typeface="+mn-cs"/>
            </a:rPr>
            <a:t>年の８％に当たる</a:t>
          </a:r>
          <a:endParaRPr lang="en-US" altLang="ja-JP" sz="1100" b="0" i="0" u="none" strike="noStrike">
            <a:solidFill>
              <a:schemeClr val="dk1"/>
            </a:solidFill>
            <a:effectLst/>
            <a:latin typeface="+mn-lt"/>
            <a:ea typeface="+mn-ea"/>
            <a:cs typeface="+mn-cs"/>
          </a:endParaRPr>
        </a:p>
        <a:p>
          <a:pPr algn="l"/>
          <a:r>
            <a:rPr lang="ja-JP" altLang="en-US"/>
            <a:t> </a:t>
          </a:r>
          <a:r>
            <a:rPr lang="ja-JP" altLang="en-US" sz="1100" b="0" i="0" u="none" strike="noStrike">
              <a:solidFill>
                <a:schemeClr val="dk1"/>
              </a:solidFill>
              <a:effectLst/>
              <a:latin typeface="+mn-lt"/>
              <a:ea typeface="+mn-ea"/>
              <a:cs typeface="+mn-cs"/>
            </a:rPr>
            <a:t>　　</a:t>
          </a:r>
          <a:r>
            <a:rPr lang="en-US" altLang="ja-JP" sz="1100" b="0" i="0" u="none" strike="noStrike">
              <a:solidFill>
                <a:schemeClr val="dk1"/>
              </a:solidFill>
              <a:effectLst/>
              <a:latin typeface="+mn-lt"/>
              <a:ea typeface="+mn-ea"/>
              <a:cs typeface="+mn-cs"/>
            </a:rPr>
            <a:t>7.2</a:t>
          </a:r>
          <a:r>
            <a:rPr lang="ja-JP" altLang="en-US" sz="1100" b="0" i="0" u="none" strike="noStrike">
              <a:solidFill>
                <a:schemeClr val="dk1"/>
              </a:solidFill>
              <a:effectLst/>
              <a:latin typeface="+mn-lt"/>
              <a:ea typeface="+mn-ea"/>
              <a:cs typeface="+mn-cs"/>
            </a:rPr>
            <a:t>万</a:t>
          </a:r>
          <a:r>
            <a:rPr lang="en-US" altLang="ja-JP" sz="1100" b="0" i="0" u="none" strike="noStrike">
              <a:solidFill>
                <a:schemeClr val="dk1"/>
              </a:solidFill>
              <a:effectLst/>
              <a:latin typeface="+mn-lt"/>
              <a:ea typeface="+mn-ea"/>
              <a:cs typeface="+mn-cs"/>
            </a:rPr>
            <a:t>t/</a:t>
          </a:r>
          <a:r>
            <a:rPr lang="ja-JP" altLang="en-US" sz="1100" b="0" i="0" u="none" strike="noStrike">
              <a:solidFill>
                <a:schemeClr val="dk1"/>
              </a:solidFill>
              <a:effectLst/>
              <a:latin typeface="+mn-lt"/>
              <a:ea typeface="+mn-ea"/>
              <a:cs typeface="+mn-cs"/>
            </a:rPr>
            <a:t>年をバイオプロセス生産品に置き換える････指標Ｂ</a:t>
          </a:r>
          <a:endParaRPr lang="en-US" altLang="ja-JP" sz="1100" b="0" i="0" u="none" strike="noStrike">
            <a:solidFill>
              <a:schemeClr val="dk1"/>
            </a:solidFill>
            <a:effectLst/>
            <a:latin typeface="+mn-lt"/>
            <a:ea typeface="+mn-ea"/>
            <a:cs typeface="+mn-cs"/>
          </a:endParaRPr>
        </a:p>
        <a:p>
          <a:pPr algn="l"/>
          <a:endParaRPr lang="en-US" altLang="ja-JP" sz="1100" b="0" i="0" u="none" strike="noStrike">
            <a:solidFill>
              <a:schemeClr val="dk1"/>
            </a:solidFill>
            <a:effectLst/>
            <a:latin typeface="+mn-lt"/>
            <a:ea typeface="+mn-ea"/>
            <a:cs typeface="+mn-cs"/>
          </a:endParaRPr>
        </a:p>
        <a:p>
          <a:pPr algn="l"/>
          <a:r>
            <a:rPr lang="en-US" altLang="ja-JP"/>
            <a:t> </a:t>
          </a:r>
          <a:r>
            <a:rPr lang="ja-JP" altLang="en-US" sz="1100" b="0" i="0" u="none" strike="noStrike">
              <a:solidFill>
                <a:schemeClr val="dk1"/>
              </a:solidFill>
              <a:effectLst/>
              <a:latin typeface="+mn-lt"/>
              <a:ea typeface="+mn-ea"/>
              <a:cs typeface="+mn-cs"/>
            </a:rPr>
            <a:t>省エネルギー効果</a:t>
          </a:r>
          <a:r>
            <a:rPr lang="ja-JP" altLang="en-US"/>
            <a:t> </a:t>
          </a:r>
          <a:r>
            <a:rPr lang="ja-JP" altLang="en-US" sz="1100" b="0" i="0" u="none" strike="noStrike">
              <a:solidFill>
                <a:schemeClr val="dk1"/>
              </a:solidFill>
              <a:effectLst/>
              <a:latin typeface="+mn-lt"/>
              <a:ea typeface="+mn-ea"/>
              <a:cs typeface="+mn-cs"/>
            </a:rPr>
            <a:t>　＝ </a:t>
          </a:r>
          <a:r>
            <a:rPr lang="en-US" altLang="ja-JP" sz="1100" b="0" i="0" u="none" strike="noStrike">
              <a:solidFill>
                <a:schemeClr val="dk1"/>
              </a:solidFill>
              <a:effectLst/>
              <a:latin typeface="+mn-lt"/>
              <a:ea typeface="+mn-ea"/>
              <a:cs typeface="+mn-cs"/>
            </a:rPr>
            <a:t>0.00213kL/kg-A×72,000×10</a:t>
          </a:r>
          <a:r>
            <a:rPr lang="en-US" altLang="ja-JP" sz="1100" b="0" i="0" u="none" strike="noStrike" baseline="30000">
              <a:solidFill>
                <a:schemeClr val="dk1"/>
              </a:solidFill>
              <a:effectLst/>
              <a:latin typeface="+mn-lt"/>
              <a:ea typeface="+mn-ea"/>
              <a:cs typeface="+mn-cs"/>
            </a:rPr>
            <a:t>3</a:t>
          </a:r>
          <a:r>
            <a:rPr lang="en-US" altLang="ja-JP" sz="1100" b="0" i="0" u="none" strike="noStrike">
              <a:solidFill>
                <a:schemeClr val="dk1"/>
              </a:solidFill>
              <a:effectLst/>
              <a:latin typeface="+mn-lt"/>
              <a:ea typeface="+mn-ea"/>
              <a:cs typeface="+mn-cs"/>
            </a:rPr>
            <a:t>kg-A/</a:t>
          </a:r>
          <a:r>
            <a:rPr lang="ja-JP" altLang="en-US" sz="1100" b="0" i="0" u="none" strike="noStrike">
              <a:solidFill>
                <a:schemeClr val="dk1"/>
              </a:solidFill>
              <a:effectLst/>
              <a:latin typeface="+mn-lt"/>
              <a:ea typeface="+mn-ea"/>
              <a:cs typeface="+mn-cs"/>
            </a:rPr>
            <a:t>年 ＝ </a:t>
          </a:r>
          <a:r>
            <a:rPr lang="en-US" altLang="ja-JP" sz="1100" b="0" i="0" u="none" strike="noStrike">
              <a:solidFill>
                <a:schemeClr val="dk1"/>
              </a:solidFill>
              <a:effectLst/>
              <a:latin typeface="+mn-lt"/>
              <a:ea typeface="+mn-ea"/>
              <a:cs typeface="+mn-cs"/>
            </a:rPr>
            <a:t>15</a:t>
          </a:r>
          <a:r>
            <a:rPr lang="ja-JP" altLang="en-US" sz="1100" b="0" i="0" u="none" strike="noStrike">
              <a:solidFill>
                <a:schemeClr val="dk1"/>
              </a:solidFill>
              <a:effectLst/>
              <a:latin typeface="+mn-lt"/>
              <a:ea typeface="+mn-ea"/>
              <a:cs typeface="+mn-cs"/>
            </a:rPr>
            <a:t>万ｋ</a:t>
          </a:r>
          <a:r>
            <a:rPr lang="en-US" altLang="ja-JP" sz="1100" b="0" i="0" u="none" strike="noStrike">
              <a:solidFill>
                <a:schemeClr val="dk1"/>
              </a:solidFill>
              <a:effectLst/>
              <a:latin typeface="+mn-lt"/>
              <a:ea typeface="+mn-ea"/>
              <a:cs typeface="+mn-cs"/>
            </a:rPr>
            <a:t>L/</a:t>
          </a:r>
          <a:r>
            <a:rPr lang="ja-JP" altLang="en-US" sz="1100" b="0" i="0" u="none" strike="noStrike">
              <a:solidFill>
                <a:schemeClr val="dk1"/>
              </a:solidFill>
              <a:effectLst/>
              <a:latin typeface="+mn-lt"/>
              <a:ea typeface="+mn-ea"/>
              <a:cs typeface="+mn-cs"/>
            </a:rPr>
            <a:t>年</a:t>
          </a:r>
          <a:r>
            <a:rPr lang="ja-JP" altLang="en-US"/>
            <a:t> </a:t>
          </a: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112567</xdr:colOff>
      <xdr:row>3</xdr:row>
      <xdr:rowOff>120363</xdr:rowOff>
    </xdr:from>
    <xdr:to>
      <xdr:col>8</xdr:col>
      <xdr:colOff>658091</xdr:colOff>
      <xdr:row>10</xdr:row>
      <xdr:rowOff>51955</xdr:rowOff>
    </xdr:to>
    <xdr:sp macro="" textlink="">
      <xdr:nvSpPr>
        <xdr:cNvPr id="2" name="四角形: 角を丸くする 1">
          <a:extLst>
            <a:ext uri="{FF2B5EF4-FFF2-40B4-BE49-F238E27FC236}">
              <a16:creationId xmlns:a16="http://schemas.microsoft.com/office/drawing/2014/main" id="{38383E06-8262-4A7A-AF23-CE747C9AB1B3}"/>
            </a:ext>
          </a:extLst>
        </xdr:cNvPr>
        <xdr:cNvSpPr/>
      </xdr:nvSpPr>
      <xdr:spPr>
        <a:xfrm>
          <a:off x="181840" y="674545"/>
          <a:ext cx="6953251" cy="1628774"/>
        </a:xfrm>
        <a:prstGeom prst="roundRect">
          <a:avLst>
            <a:gd name="adj" fmla="val 562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ja-JP" altLang="en-US" sz="1100" b="0" i="0" u="none" strike="noStrike">
              <a:solidFill>
                <a:schemeClr val="dk1"/>
              </a:solidFill>
              <a:effectLst/>
              <a:latin typeface="+mn-lt"/>
              <a:ea typeface="+mn-ea"/>
              <a:cs typeface="+mn-cs"/>
            </a:rPr>
            <a:t>指標</a:t>
          </a:r>
          <a:r>
            <a:rPr lang="en-US" altLang="ja-JP" sz="1100" b="0" i="0" u="none" strike="noStrike">
              <a:solidFill>
                <a:schemeClr val="dk1"/>
              </a:solidFill>
              <a:effectLst/>
              <a:latin typeface="+mn-lt"/>
              <a:ea typeface="+mn-ea"/>
              <a:cs typeface="+mn-cs"/>
            </a:rPr>
            <a:t>A</a:t>
          </a:r>
          <a:r>
            <a:rPr lang="ja-JP" altLang="en-US" sz="1100" b="0" i="0" u="none" strike="noStrike">
              <a:solidFill>
                <a:schemeClr val="dk1"/>
              </a:solidFill>
              <a:effectLst/>
              <a:latin typeface="+mn-lt"/>
              <a:ea typeface="+mn-ea"/>
              <a:cs typeface="+mn-cs"/>
            </a:rPr>
            <a:t>：</a:t>
          </a:r>
          <a:r>
            <a:rPr lang="en-US" altLang="ja-JP"/>
            <a:t> </a:t>
          </a:r>
          <a:r>
            <a:rPr lang="en-US" altLang="ja-JP" sz="1100" b="0" i="0" u="none" strike="noStrike">
              <a:solidFill>
                <a:schemeClr val="dk1"/>
              </a:solidFill>
              <a:effectLst/>
              <a:latin typeface="+mn-lt"/>
              <a:ea typeface="+mn-ea"/>
              <a:cs typeface="+mn-cs"/>
            </a:rPr>
            <a:t>500MW</a:t>
          </a:r>
          <a:r>
            <a:rPr lang="ja-JP" altLang="en-US" sz="1100" b="0" i="0" u="none" strike="noStrike">
              <a:solidFill>
                <a:schemeClr val="dk1"/>
              </a:solidFill>
              <a:effectLst/>
              <a:latin typeface="+mn-lt"/>
              <a:ea typeface="+mn-ea"/>
              <a:cs typeface="+mn-cs"/>
            </a:rPr>
            <a:t>発電機で材料開発により送電端効率が</a:t>
          </a:r>
          <a:r>
            <a:rPr lang="en-US" altLang="ja-JP" sz="1100" b="0" i="0" u="none" strike="noStrike">
              <a:solidFill>
                <a:schemeClr val="dk1"/>
              </a:solidFill>
              <a:effectLst/>
              <a:latin typeface="+mn-lt"/>
              <a:ea typeface="+mn-ea"/>
              <a:cs typeface="+mn-cs"/>
            </a:rPr>
            <a:t>0.5</a:t>
          </a:r>
          <a:r>
            <a:rPr lang="ja-JP" altLang="en-US" sz="1100" b="0" i="0" u="none" strike="noStrike">
              <a:solidFill>
                <a:schemeClr val="dk1"/>
              </a:solidFill>
              <a:effectLst/>
              <a:latin typeface="+mn-lt"/>
              <a:ea typeface="+mn-ea"/>
              <a:cs typeface="+mn-cs"/>
            </a:rPr>
            <a:t>％改善された。</a:t>
          </a:r>
          <a:endParaRPr lang="en-US" altLang="ja-JP" sz="1100" b="0" i="0" u="none" strike="noStrike">
            <a:solidFill>
              <a:schemeClr val="dk1"/>
            </a:solidFill>
            <a:effectLst/>
            <a:latin typeface="+mn-lt"/>
            <a:ea typeface="+mn-ea"/>
            <a:cs typeface="+mn-cs"/>
          </a:endParaRPr>
        </a:p>
        <a:p>
          <a:pPr algn="l"/>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発電所の稼働率は、定期点検期間を考慮し発電機の、年間（</a:t>
          </a:r>
          <a:r>
            <a:rPr lang="en-US" altLang="ja-JP" sz="1100" b="0" i="0" u="none" strike="noStrike">
              <a:solidFill>
                <a:schemeClr val="dk1"/>
              </a:solidFill>
              <a:effectLst/>
              <a:latin typeface="+mn-lt"/>
              <a:ea typeface="+mn-ea"/>
              <a:cs typeface="+mn-cs"/>
            </a:rPr>
            <a:t>24</a:t>
          </a:r>
          <a:r>
            <a:rPr lang="ja-JP" altLang="en-US" sz="1100" b="0" i="0" u="none" strike="noStrike">
              <a:solidFill>
                <a:schemeClr val="dk1"/>
              </a:solidFill>
              <a:effectLst/>
              <a:latin typeface="+mn-lt"/>
              <a:ea typeface="+mn-ea"/>
              <a:cs typeface="+mn-cs"/>
            </a:rPr>
            <a:t>時間</a:t>
          </a:r>
          <a:r>
            <a:rPr lang="en-US" altLang="ja-JP" sz="1100" b="0" i="0" u="none" strike="noStrike">
              <a:solidFill>
                <a:schemeClr val="dk1"/>
              </a:solidFill>
              <a:effectLst/>
              <a:latin typeface="+mn-lt"/>
              <a:ea typeface="+mn-ea"/>
              <a:cs typeface="+mn-cs"/>
            </a:rPr>
            <a:t>×365</a:t>
          </a:r>
          <a:r>
            <a:rPr lang="ja-JP" altLang="en-US" sz="1100" b="0" i="0" u="none" strike="noStrike">
              <a:solidFill>
                <a:schemeClr val="dk1"/>
              </a:solidFill>
              <a:effectLst/>
              <a:latin typeface="+mn-lt"/>
              <a:ea typeface="+mn-ea"/>
              <a:cs typeface="+mn-cs"/>
            </a:rPr>
            <a:t>日）で</a:t>
          </a:r>
          <a:r>
            <a:rPr lang="en-US" altLang="ja-JP" sz="1100" b="0" i="0" u="none" strike="noStrike">
              <a:solidFill>
                <a:schemeClr val="dk1"/>
              </a:solidFill>
              <a:effectLst/>
              <a:latin typeface="+mn-lt"/>
              <a:ea typeface="+mn-ea"/>
              <a:cs typeface="+mn-cs"/>
            </a:rPr>
            <a:t>95%</a:t>
          </a:r>
          <a:r>
            <a:rPr lang="ja-JP" altLang="en-US" sz="1100" b="0" i="0" u="none" strike="noStrike">
              <a:solidFill>
                <a:schemeClr val="dk1"/>
              </a:solidFill>
              <a:effectLst/>
              <a:latin typeface="+mn-lt"/>
              <a:ea typeface="+mn-ea"/>
              <a:cs typeface="+mn-cs"/>
            </a:rPr>
            <a:t>、負荷率を</a:t>
          </a:r>
          <a:r>
            <a:rPr lang="en-US" altLang="ja-JP" sz="1100" b="0" i="0" u="none" strike="noStrike">
              <a:solidFill>
                <a:schemeClr val="dk1"/>
              </a:solidFill>
              <a:effectLst/>
              <a:latin typeface="+mn-lt"/>
              <a:ea typeface="+mn-ea"/>
              <a:cs typeface="+mn-cs"/>
            </a:rPr>
            <a:t>75%</a:t>
          </a:r>
          <a:r>
            <a:rPr lang="ja-JP" altLang="en-US" sz="1100" b="0" i="0" u="none" strike="noStrike">
              <a:solidFill>
                <a:schemeClr val="dk1"/>
              </a:solidFill>
              <a:effectLst/>
              <a:latin typeface="+mn-lt"/>
              <a:ea typeface="+mn-ea"/>
              <a:cs typeface="+mn-cs"/>
            </a:rPr>
            <a:t>とする。</a:t>
          </a:r>
          <a:endParaRPr lang="en-US" altLang="ja-JP" sz="1100" b="0" i="0" u="none" strike="noStrike">
            <a:solidFill>
              <a:schemeClr val="dk1"/>
            </a:solidFill>
            <a:effectLst/>
            <a:latin typeface="+mn-lt"/>
            <a:ea typeface="+mn-ea"/>
            <a:cs typeface="+mn-cs"/>
          </a:endParaRPr>
        </a:p>
        <a:p>
          <a:pPr algn="l"/>
          <a:endParaRPr lang="en-US" altLang="ja-JP" sz="1100" b="0" i="0" u="none" strike="noStrike">
            <a:solidFill>
              <a:schemeClr val="dk1"/>
            </a:solidFill>
            <a:effectLst/>
            <a:latin typeface="+mn-lt"/>
            <a:ea typeface="+mn-ea"/>
            <a:cs typeface="+mn-cs"/>
          </a:endParaRPr>
        </a:p>
        <a:p>
          <a:pPr algn="l"/>
          <a:r>
            <a:rPr lang="ja-JP" altLang="en-US"/>
            <a:t> </a:t>
          </a:r>
          <a:r>
            <a:rPr lang="ja-JP" altLang="en-US" sz="1100" b="0" i="0" u="none" strike="noStrike">
              <a:solidFill>
                <a:schemeClr val="dk1"/>
              </a:solidFill>
              <a:effectLst/>
              <a:latin typeface="+mn-lt"/>
              <a:ea typeface="+mn-ea"/>
              <a:cs typeface="+mn-cs"/>
            </a:rPr>
            <a:t>指標</a:t>
          </a:r>
          <a:r>
            <a:rPr lang="en-US" altLang="ja-JP" sz="1100" b="0" i="0" u="none" strike="noStrike">
              <a:solidFill>
                <a:schemeClr val="dk1"/>
              </a:solidFill>
              <a:effectLst/>
              <a:latin typeface="+mn-lt"/>
              <a:ea typeface="+mn-ea"/>
              <a:cs typeface="+mn-cs"/>
            </a:rPr>
            <a:t>B</a:t>
          </a:r>
          <a:r>
            <a:rPr lang="ja-JP" altLang="en-US" sz="1100" b="0" i="0" u="none" strike="noStrike">
              <a:solidFill>
                <a:schemeClr val="dk1"/>
              </a:solidFill>
              <a:effectLst/>
              <a:latin typeface="+mn-lt"/>
              <a:ea typeface="+mn-ea"/>
              <a:cs typeface="+mn-cs"/>
            </a:rPr>
            <a:t>：</a:t>
          </a:r>
          <a:r>
            <a:rPr lang="en-US" altLang="ja-JP"/>
            <a:t> </a:t>
          </a:r>
          <a:r>
            <a:rPr lang="en-US" altLang="ja-JP" sz="1100" b="0" i="0" u="none" strike="noStrike">
              <a:solidFill>
                <a:schemeClr val="dk1"/>
              </a:solidFill>
              <a:effectLst/>
              <a:latin typeface="+mn-lt"/>
              <a:ea typeface="+mn-ea"/>
              <a:cs typeface="+mn-cs"/>
            </a:rPr>
            <a:t>2032</a:t>
          </a:r>
          <a:r>
            <a:rPr lang="ja-JP" altLang="en-US" sz="1100" b="0" i="0" u="none" strike="noStrike">
              <a:solidFill>
                <a:schemeClr val="dk1"/>
              </a:solidFill>
              <a:effectLst/>
              <a:latin typeface="+mn-lt"/>
              <a:ea typeface="+mn-ea"/>
              <a:cs typeface="+mn-cs"/>
            </a:rPr>
            <a:t>年、</a:t>
          </a:r>
          <a:r>
            <a:rPr lang="en-US" altLang="ja-JP" sz="1100" b="0" i="0" u="none" strike="noStrike">
              <a:solidFill>
                <a:schemeClr val="dk1"/>
              </a:solidFill>
              <a:effectLst/>
              <a:latin typeface="+mn-lt"/>
              <a:ea typeface="+mn-ea"/>
              <a:cs typeface="+mn-cs"/>
            </a:rPr>
            <a:t>2036</a:t>
          </a:r>
          <a:r>
            <a:rPr lang="ja-JP" altLang="en-US" sz="1100" b="0" i="0" u="none" strike="noStrike">
              <a:solidFill>
                <a:schemeClr val="dk1"/>
              </a:solidFill>
              <a:effectLst/>
              <a:latin typeface="+mn-lt"/>
              <a:ea typeface="+mn-ea"/>
              <a:cs typeface="+mn-cs"/>
            </a:rPr>
            <a:t>年、</a:t>
          </a:r>
          <a:r>
            <a:rPr lang="en-US" altLang="ja-JP" sz="1100" b="0" i="0" u="none" strike="noStrike">
              <a:solidFill>
                <a:schemeClr val="dk1"/>
              </a:solidFill>
              <a:effectLst/>
              <a:latin typeface="+mn-lt"/>
              <a:ea typeface="+mn-ea"/>
              <a:cs typeface="+mn-cs"/>
            </a:rPr>
            <a:t>2040</a:t>
          </a:r>
          <a:r>
            <a:rPr lang="ja-JP" altLang="en-US" sz="1100" b="0" i="0" u="none" strike="noStrike">
              <a:solidFill>
                <a:schemeClr val="dk1"/>
              </a:solidFill>
              <a:effectLst/>
              <a:latin typeface="+mn-lt"/>
              <a:ea typeface="+mn-ea"/>
              <a:cs typeface="+mn-cs"/>
            </a:rPr>
            <a:t>年に各</a:t>
          </a:r>
          <a:r>
            <a:rPr lang="en-US" altLang="ja-JP" sz="1100" b="0" i="0" u="none" strike="noStrike">
              <a:solidFill>
                <a:schemeClr val="dk1"/>
              </a:solidFill>
              <a:effectLst/>
              <a:latin typeface="+mn-lt"/>
              <a:ea typeface="+mn-ea"/>
              <a:cs typeface="+mn-cs"/>
            </a:rPr>
            <a:t>1</a:t>
          </a:r>
          <a:r>
            <a:rPr lang="ja-JP" altLang="en-US" sz="1100" b="0" i="0" u="none" strike="noStrike">
              <a:solidFill>
                <a:schemeClr val="dk1"/>
              </a:solidFill>
              <a:effectLst/>
              <a:latin typeface="+mn-lt"/>
              <a:ea typeface="+mn-ea"/>
              <a:cs typeface="+mn-cs"/>
            </a:rPr>
            <a:t>台竣工した。</a:t>
          </a:r>
          <a:r>
            <a:rPr lang="ja-JP" altLang="en-US"/>
            <a:t> </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95249</xdr:colOff>
      <xdr:row>3</xdr:row>
      <xdr:rowOff>54430</xdr:rowOff>
    </xdr:from>
    <xdr:to>
      <xdr:col>14</xdr:col>
      <xdr:colOff>540884</xdr:colOff>
      <xdr:row>45</xdr:row>
      <xdr:rowOff>51955</xdr:rowOff>
    </xdr:to>
    <xdr:sp macro="" textlink="">
      <xdr:nvSpPr>
        <xdr:cNvPr id="2" name="四角形: 角を丸くする 1">
          <a:extLst>
            <a:ext uri="{FF2B5EF4-FFF2-40B4-BE49-F238E27FC236}">
              <a16:creationId xmlns:a16="http://schemas.microsoft.com/office/drawing/2014/main" id="{F35D84F4-B8FA-47A1-B735-10DB90528E90}"/>
            </a:ext>
          </a:extLst>
        </xdr:cNvPr>
        <xdr:cNvSpPr/>
      </xdr:nvSpPr>
      <xdr:spPr>
        <a:xfrm>
          <a:off x="164522" y="608612"/>
          <a:ext cx="11044362" cy="10180616"/>
        </a:xfrm>
        <a:prstGeom prst="roundRect">
          <a:avLst>
            <a:gd name="adj" fmla="val 562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＜前提＞</a:t>
          </a:r>
        </a:p>
        <a:p>
          <a:r>
            <a:rPr lang="ja-JP" altLang="ja-JP" sz="1100">
              <a:solidFill>
                <a:schemeClr val="dk1"/>
              </a:solidFill>
              <a:effectLst/>
              <a:latin typeface="+mn-lt"/>
              <a:ea typeface="+mn-ea"/>
              <a:cs typeface="+mn-cs"/>
            </a:rPr>
            <a:t>　○技術開発ターゲット</a:t>
          </a:r>
        </a:p>
        <a:p>
          <a:r>
            <a:rPr lang="ja-JP" altLang="ja-JP" sz="1100">
              <a:solidFill>
                <a:schemeClr val="dk1"/>
              </a:solidFill>
              <a:effectLst/>
              <a:latin typeface="+mn-lt"/>
              <a:ea typeface="+mn-ea"/>
              <a:cs typeface="+mn-cs"/>
            </a:rPr>
            <a:t>　　・自動車部材のＣＦＲＰへの置き換えにより、車両の重量を６％低減</a:t>
          </a:r>
        </a:p>
        <a:p>
          <a:r>
            <a:rPr lang="ja-JP" altLang="ja-JP" sz="1100">
              <a:solidFill>
                <a:schemeClr val="dk1"/>
              </a:solidFill>
              <a:effectLst/>
              <a:latin typeface="+mn-lt"/>
              <a:ea typeface="+mn-ea"/>
              <a:cs typeface="+mn-cs"/>
            </a:rPr>
            <a:t>　○車両の条件</a:t>
          </a:r>
        </a:p>
        <a:p>
          <a:r>
            <a:rPr lang="ja-JP" altLang="ja-JP" sz="1100">
              <a:solidFill>
                <a:schemeClr val="dk1"/>
              </a:solidFill>
              <a:effectLst/>
              <a:latin typeface="+mn-lt"/>
              <a:ea typeface="+mn-ea"/>
              <a:cs typeface="+mn-cs"/>
            </a:rPr>
            <a:t>・対象車両は乗用車で、年間販売台数は４３０万台</a:t>
          </a:r>
        </a:p>
        <a:p>
          <a:r>
            <a:rPr lang="ja-JP" altLang="ja-JP" sz="1100">
              <a:solidFill>
                <a:schemeClr val="dk1"/>
              </a:solidFill>
              <a:effectLst/>
              <a:latin typeface="+mn-lt"/>
              <a:ea typeface="+mn-ea"/>
              <a:cs typeface="+mn-cs"/>
            </a:rPr>
            <a:t>・２０２６年度から販売を開始し、２０３０年度までシェア５％、２０３１年度から２０４０年度まではシェア１０％を想定</a:t>
          </a:r>
        </a:p>
        <a:p>
          <a:r>
            <a:rPr lang="ja-JP" altLang="ja-JP" sz="1100">
              <a:solidFill>
                <a:schemeClr val="dk1"/>
              </a:solidFill>
              <a:effectLst/>
              <a:latin typeface="+mn-lt"/>
              <a:ea typeface="+mn-ea"/>
              <a:cs typeface="+mn-cs"/>
            </a:rPr>
            <a:t>　　・乗用車の平均燃費は１２．５ｋｍ／ℓ</a:t>
          </a:r>
        </a:p>
        <a:p>
          <a:r>
            <a:rPr lang="ja-JP" altLang="ja-JP" sz="1100">
              <a:solidFill>
                <a:schemeClr val="dk1"/>
              </a:solidFill>
              <a:effectLst/>
              <a:latin typeface="+mn-lt"/>
              <a:ea typeface="+mn-ea"/>
              <a:cs typeface="+mn-cs"/>
            </a:rPr>
            <a:t>　　・乗用車の平均走行距離は</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万ｋｍ／年</a:t>
          </a:r>
        </a:p>
        <a:p>
          <a:r>
            <a:rPr lang="ja-JP" altLang="ja-JP" sz="1100">
              <a:solidFill>
                <a:schemeClr val="dk1"/>
              </a:solidFill>
              <a:effectLst/>
              <a:latin typeface="+mn-lt"/>
              <a:ea typeface="+mn-ea"/>
              <a:cs typeface="+mn-cs"/>
            </a:rPr>
            <a:t>　○ガソリンの発熱量</a:t>
          </a:r>
        </a:p>
        <a:p>
          <a:r>
            <a:rPr lang="ja-JP" altLang="ja-JP" sz="1100">
              <a:solidFill>
                <a:schemeClr val="dk1"/>
              </a:solidFill>
              <a:effectLst/>
              <a:latin typeface="+mn-lt"/>
              <a:ea typeface="+mn-ea"/>
              <a:cs typeface="+mn-cs"/>
            </a:rPr>
            <a:t>　　・発熱量３３．３７ＭＪ／ℓ</a:t>
          </a:r>
        </a:p>
        <a:p>
          <a:r>
            <a:rPr lang="ja-JP" altLang="ja-JP" sz="1100">
              <a:solidFill>
                <a:schemeClr val="dk1"/>
              </a:solidFill>
              <a:effectLst/>
              <a:latin typeface="+mn-lt"/>
              <a:ea typeface="+mn-ea"/>
              <a:cs typeface="+mn-cs"/>
            </a:rPr>
            <a:t>○原油への換算</a:t>
          </a:r>
        </a:p>
        <a:p>
          <a:r>
            <a:rPr lang="ja-JP" altLang="ja-JP" sz="1100">
              <a:solidFill>
                <a:schemeClr val="dk1"/>
              </a:solidFill>
              <a:effectLst/>
              <a:latin typeface="+mn-lt"/>
              <a:ea typeface="+mn-ea"/>
              <a:cs typeface="+mn-cs"/>
            </a:rPr>
            <a:t>　　・発熱量１ＭＪが原油２．５８×１０</a:t>
          </a:r>
          <a:r>
            <a:rPr lang="ja-JP" altLang="ja-JP" sz="1100" baseline="30000">
              <a:solidFill>
                <a:schemeClr val="dk1"/>
              </a:solidFill>
              <a:effectLst/>
              <a:latin typeface="+mn-lt"/>
              <a:ea typeface="+mn-ea"/>
              <a:cs typeface="+mn-cs"/>
            </a:rPr>
            <a:t>－５</a:t>
          </a:r>
          <a:r>
            <a:rPr lang="ja-JP" altLang="ja-JP" sz="1100">
              <a:solidFill>
                <a:schemeClr val="dk1"/>
              </a:solidFill>
              <a:effectLst/>
              <a:latin typeface="+mn-lt"/>
              <a:ea typeface="+mn-ea"/>
              <a:cs typeface="+mn-cs"/>
            </a:rPr>
            <a:t>ｋℓ相当</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指標Ａ（効果量）</a:t>
          </a:r>
        </a:p>
        <a:p>
          <a:pPr lvl="0"/>
          <a:r>
            <a:rPr lang="ja-JP" altLang="ja-JP" sz="1100">
              <a:solidFill>
                <a:schemeClr val="dk1"/>
              </a:solidFill>
              <a:effectLst/>
              <a:latin typeface="+mn-lt"/>
              <a:ea typeface="+mn-ea"/>
              <a:cs typeface="+mn-cs"/>
            </a:rPr>
            <a:t>６％の車両軽量化によるエネルギー消費量削減効果は、表１により３％</a:t>
          </a:r>
        </a:p>
        <a:p>
          <a:pPr lvl="0"/>
          <a:r>
            <a:rPr lang="ja-JP" altLang="ja-JP" sz="1100">
              <a:solidFill>
                <a:schemeClr val="dk1"/>
              </a:solidFill>
              <a:effectLst/>
              <a:latin typeface="+mn-lt"/>
              <a:ea typeface="+mn-ea"/>
              <a:cs typeface="+mn-cs"/>
            </a:rPr>
            <a:t>対象車両の平均燃費２２．６ｋｍ／ℓ、平均走行距離１万ｋｍから、本技術導入時のガソリンの削減量は</a:t>
          </a:r>
        </a:p>
        <a:p>
          <a:r>
            <a:rPr lang="ja-JP" altLang="ja-JP" sz="1100">
              <a:solidFill>
                <a:schemeClr val="dk1"/>
              </a:solidFill>
              <a:effectLst/>
              <a:latin typeface="+mn-lt"/>
              <a:ea typeface="+mn-ea"/>
              <a:cs typeface="+mn-cs"/>
            </a:rPr>
            <a:t>１００００ｋｍ／年・台÷１２．５ｋｍ／ℓ×０．０３＝２４ℓ／年・台</a:t>
          </a:r>
        </a:p>
        <a:p>
          <a:pPr lvl="0"/>
          <a:r>
            <a:rPr lang="ja-JP" altLang="ja-JP" sz="1100">
              <a:solidFill>
                <a:schemeClr val="dk1"/>
              </a:solidFill>
              <a:effectLst/>
              <a:latin typeface="+mn-lt"/>
              <a:ea typeface="+mn-ea"/>
              <a:cs typeface="+mn-cs"/>
            </a:rPr>
            <a:t>発熱量に換算すると、</a:t>
          </a:r>
        </a:p>
        <a:p>
          <a:r>
            <a:rPr lang="ja-JP" altLang="ja-JP" sz="1100">
              <a:solidFill>
                <a:schemeClr val="dk1"/>
              </a:solidFill>
              <a:effectLst/>
              <a:latin typeface="+mn-lt"/>
              <a:ea typeface="+mn-ea"/>
              <a:cs typeface="+mn-cs"/>
            </a:rPr>
            <a:t>２４ℓ／年・台×３３．３７ＭＪ／ℓ＝８０１ＭＪ／年・台</a:t>
          </a:r>
        </a:p>
        <a:p>
          <a:pPr lvl="0"/>
          <a:r>
            <a:rPr lang="ja-JP" altLang="ja-JP" sz="1100">
              <a:solidFill>
                <a:schemeClr val="dk1"/>
              </a:solidFill>
              <a:effectLst/>
              <a:latin typeface="+mn-lt"/>
              <a:ea typeface="+mn-ea"/>
              <a:cs typeface="+mn-cs"/>
            </a:rPr>
            <a:t>原油量に換算すると、</a:t>
          </a:r>
        </a:p>
        <a:p>
          <a:r>
            <a:rPr lang="ja-JP" altLang="ja-JP" sz="1100">
              <a:solidFill>
                <a:schemeClr val="dk1"/>
              </a:solidFill>
              <a:effectLst/>
              <a:latin typeface="+mn-lt"/>
              <a:ea typeface="+mn-ea"/>
              <a:cs typeface="+mn-cs"/>
            </a:rPr>
            <a:t>　　　８０１ＭＪ／年・台×２．５８×１０</a:t>
          </a:r>
          <a:r>
            <a:rPr lang="ja-JP" altLang="ja-JP" sz="1100" baseline="30000">
              <a:solidFill>
                <a:schemeClr val="dk1"/>
              </a:solidFill>
              <a:effectLst/>
              <a:latin typeface="+mn-lt"/>
              <a:ea typeface="+mn-ea"/>
              <a:cs typeface="+mn-cs"/>
            </a:rPr>
            <a:t>－５</a:t>
          </a:r>
          <a:r>
            <a:rPr lang="ja-JP" altLang="ja-JP" sz="1100">
              <a:solidFill>
                <a:schemeClr val="dk1"/>
              </a:solidFill>
              <a:effectLst/>
              <a:latin typeface="+mn-lt"/>
              <a:ea typeface="+mn-ea"/>
              <a:cs typeface="+mn-cs"/>
            </a:rPr>
            <a:t>ｋℓ＝２０．７ℓ／年・台</a:t>
          </a:r>
        </a:p>
        <a:p>
          <a:r>
            <a:rPr lang="ja-JP" altLang="ja-JP" sz="1100">
              <a:solidFill>
                <a:schemeClr val="dk1"/>
              </a:solidFill>
              <a:effectLst/>
              <a:latin typeface="+mn-lt"/>
              <a:ea typeface="+mn-ea"/>
              <a:cs typeface="+mn-cs"/>
            </a:rPr>
            <a:t>　　</a:t>
          </a:r>
        </a:p>
        <a:p>
          <a:r>
            <a:rPr lang="ja-JP" altLang="ja-JP" sz="1100">
              <a:solidFill>
                <a:schemeClr val="dk1"/>
              </a:solidFill>
              <a:effectLst/>
              <a:latin typeface="+mn-lt"/>
              <a:ea typeface="+mn-ea"/>
              <a:cs typeface="+mn-cs"/>
            </a:rPr>
            <a:t>指標Ｂ（導入量）</a:t>
          </a:r>
        </a:p>
        <a:p>
          <a:pPr lvl="0"/>
          <a:r>
            <a:rPr lang="ja-JP" altLang="ja-JP" sz="1100">
              <a:solidFill>
                <a:schemeClr val="dk1"/>
              </a:solidFill>
              <a:effectLst/>
              <a:latin typeface="+mn-lt"/>
              <a:ea typeface="+mn-ea"/>
              <a:cs typeface="+mn-cs"/>
            </a:rPr>
            <a:t>２０４０年における当該技術適用車両の市場ストック量は、</a:t>
          </a:r>
        </a:p>
        <a:p>
          <a:r>
            <a:rPr lang="ja-JP" altLang="ja-JP" sz="1100">
              <a:solidFill>
                <a:schemeClr val="dk1"/>
              </a:solidFill>
              <a:effectLst/>
              <a:latin typeface="+mn-lt"/>
              <a:ea typeface="+mn-ea"/>
              <a:cs typeface="+mn-cs"/>
            </a:rPr>
            <a:t>　　　４３０万台／年×（０．０５×５年＋０．１×１０年）＝５３７．５万台</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●省エネルギー効果量（原油換算値）</a:t>
          </a:r>
        </a:p>
        <a:p>
          <a:r>
            <a:rPr lang="ja-JP" altLang="ja-JP" sz="1100">
              <a:solidFill>
                <a:schemeClr val="dk1"/>
              </a:solidFill>
              <a:effectLst/>
              <a:latin typeface="+mn-lt"/>
              <a:ea typeface="+mn-ea"/>
              <a:cs typeface="+mn-cs"/>
            </a:rPr>
            <a:t>　　以上の指標Ａ、指標Ｂの計算結果から、</a:t>
          </a:r>
        </a:p>
        <a:p>
          <a:r>
            <a:rPr lang="ja-JP" altLang="ja-JP" sz="1100">
              <a:solidFill>
                <a:schemeClr val="dk1"/>
              </a:solidFill>
              <a:effectLst/>
              <a:latin typeface="+mn-lt"/>
              <a:ea typeface="+mn-ea"/>
              <a:cs typeface="+mn-cs"/>
            </a:rPr>
            <a:t>２０．７ℓ／年・台×５３７．５万台＝１１．１万ｋℓ／年</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u="sng">
              <a:solidFill>
                <a:schemeClr val="dk1"/>
              </a:solidFill>
              <a:effectLst/>
              <a:latin typeface="+mn-lt"/>
              <a:ea typeface="+mn-ea"/>
              <a:cs typeface="+mn-cs"/>
            </a:rPr>
            <a:t>表１．車両軽量化１０％に対する燃料消費量の低下率</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車種</a:t>
          </a:r>
        </a:p>
        <a:p>
          <a:r>
            <a:rPr lang="ja-JP" altLang="ja-JP" sz="1100">
              <a:solidFill>
                <a:schemeClr val="dk1"/>
              </a:solidFill>
              <a:effectLst/>
              <a:latin typeface="+mn-lt"/>
              <a:ea typeface="+mn-ea"/>
              <a:cs typeface="+mn-cs"/>
            </a:rPr>
            <a:t>乗用車（含、軽自動車）</a:t>
          </a:r>
        </a:p>
        <a:p>
          <a:r>
            <a:rPr lang="ja-JP" altLang="ja-JP" sz="1100">
              <a:solidFill>
                <a:schemeClr val="dk1"/>
              </a:solidFill>
              <a:effectLst/>
              <a:latin typeface="+mn-lt"/>
              <a:ea typeface="+mn-ea"/>
              <a:cs typeface="+mn-cs"/>
            </a:rPr>
            <a:t>トラック</a:t>
          </a:r>
        </a:p>
        <a:p>
          <a:r>
            <a:rPr lang="ja-JP" altLang="ja-JP" sz="1100">
              <a:solidFill>
                <a:schemeClr val="dk1"/>
              </a:solidFill>
              <a:effectLst/>
              <a:latin typeface="+mn-lt"/>
              <a:ea typeface="+mn-ea"/>
              <a:cs typeface="+mn-cs"/>
            </a:rPr>
            <a:t>バス</a:t>
          </a:r>
        </a:p>
        <a:p>
          <a:r>
            <a:rPr lang="ja-JP" altLang="ja-JP" sz="1100">
              <a:solidFill>
                <a:schemeClr val="dk1"/>
              </a:solidFill>
              <a:effectLst/>
              <a:latin typeface="+mn-lt"/>
              <a:ea typeface="+mn-ea"/>
              <a:cs typeface="+mn-cs"/>
            </a:rPr>
            <a:t>全車種平均</a:t>
          </a:r>
        </a:p>
        <a:p>
          <a:r>
            <a:rPr lang="ja-JP" altLang="ja-JP" sz="1100">
              <a:solidFill>
                <a:schemeClr val="dk1"/>
              </a:solidFill>
              <a:effectLst/>
              <a:latin typeface="+mn-lt"/>
              <a:ea typeface="+mn-ea"/>
              <a:cs typeface="+mn-cs"/>
            </a:rPr>
            <a:t>燃料消費低下率</a:t>
          </a:r>
        </a:p>
        <a:p>
          <a:r>
            <a:rPr lang="ja-JP" altLang="ja-JP" sz="1100">
              <a:solidFill>
                <a:schemeClr val="dk1"/>
              </a:solidFill>
              <a:effectLst/>
              <a:latin typeface="+mn-lt"/>
              <a:ea typeface="+mn-ea"/>
              <a:cs typeface="+mn-cs"/>
            </a:rPr>
            <a:t>５％</a:t>
          </a:r>
        </a:p>
        <a:p>
          <a:r>
            <a:rPr lang="ja-JP" altLang="ja-JP" sz="1100">
              <a:solidFill>
                <a:schemeClr val="dk1"/>
              </a:solidFill>
              <a:effectLst/>
              <a:latin typeface="+mn-lt"/>
              <a:ea typeface="+mn-ea"/>
              <a:cs typeface="+mn-cs"/>
            </a:rPr>
            <a:t>４％</a:t>
          </a:r>
        </a:p>
        <a:p>
          <a:r>
            <a:rPr lang="ja-JP" altLang="ja-JP" sz="1100">
              <a:solidFill>
                <a:schemeClr val="dk1"/>
              </a:solidFill>
              <a:effectLst/>
              <a:latin typeface="+mn-lt"/>
              <a:ea typeface="+mn-ea"/>
              <a:cs typeface="+mn-cs"/>
            </a:rPr>
            <a:t>６％</a:t>
          </a:r>
        </a:p>
        <a:p>
          <a:r>
            <a:rPr lang="ja-JP" altLang="ja-JP" sz="1100">
              <a:solidFill>
                <a:schemeClr val="dk1"/>
              </a:solidFill>
              <a:effectLst/>
              <a:latin typeface="+mn-lt"/>
              <a:ea typeface="+mn-ea"/>
              <a:cs typeface="+mn-cs"/>
            </a:rPr>
            <a:t>５％</a:t>
          </a:r>
        </a:p>
        <a:p>
          <a:r>
            <a:rPr lang="ja-JP" altLang="ja-JP" sz="1100">
              <a:solidFill>
                <a:schemeClr val="dk1"/>
              </a:solidFill>
              <a:effectLst/>
              <a:latin typeface="+mn-lt"/>
              <a:ea typeface="+mn-ea"/>
              <a:cs typeface="+mn-cs"/>
            </a:rPr>
            <a:t>※ＮＥＤＯ成果報告書（</a:t>
          </a:r>
          <a:r>
            <a:rPr lang="en-US" altLang="ja-JP" sz="1100">
              <a:solidFill>
                <a:schemeClr val="dk1"/>
              </a:solidFill>
              <a:effectLst/>
              <a:latin typeface="+mn-lt"/>
              <a:ea typeface="+mn-ea"/>
              <a:cs typeface="+mn-cs"/>
            </a:rPr>
            <a:t>2019</a:t>
          </a:r>
          <a:r>
            <a:rPr lang="ja-JP" altLang="ja-JP" sz="1100">
              <a:solidFill>
                <a:schemeClr val="dk1"/>
              </a:solidFill>
              <a:effectLst/>
              <a:latin typeface="+mn-lt"/>
              <a:ea typeface="+mn-ea"/>
              <a:cs typeface="+mn-cs"/>
            </a:rPr>
            <a:t>年度）「戦略的省エネルギー技術革新プログラム／経路床による省エネルギー効果に関する調査」による</a:t>
          </a:r>
        </a:p>
        <a:p>
          <a:br>
            <a:rPr lang="en-US" altLang="ja-JP" sz="1100">
              <a:solidFill>
                <a:schemeClr val="dk1"/>
              </a:solidFill>
              <a:effectLst/>
              <a:latin typeface="+mn-lt"/>
              <a:ea typeface="+mn-ea"/>
              <a:cs typeface="+mn-cs"/>
            </a:rPr>
          </a:br>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algn="l"/>
          <a:endParaRPr kumimoji="1" lang="ja-JP" altLang="en-US" sz="1100"/>
        </a:p>
      </xdr:txBody>
    </xdr:sp>
    <xdr:clientData/>
  </xdr:twoCellAnchor>
  <xdr:twoCellAnchor editAs="oneCell">
    <xdr:from>
      <xdr:col>16</xdr:col>
      <xdr:colOff>266700</xdr:colOff>
      <xdr:row>67</xdr:row>
      <xdr:rowOff>38100</xdr:rowOff>
    </xdr:from>
    <xdr:to>
      <xdr:col>25</xdr:col>
      <xdr:colOff>104775</xdr:colOff>
      <xdr:row>70</xdr:row>
      <xdr:rowOff>66675</xdr:rowOff>
    </xdr:to>
    <xdr:pic>
      <xdr:nvPicPr>
        <xdr:cNvPr id="3" name="図 2">
          <a:extLst>
            <a:ext uri="{FF2B5EF4-FFF2-40B4-BE49-F238E27FC236}">
              <a16:creationId xmlns:a16="http://schemas.microsoft.com/office/drawing/2014/main" id="{AB5796F8-EE61-4325-AA5A-F144608D54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39625" y="7848600"/>
          <a:ext cx="6210300" cy="7620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135946</xdr:colOff>
      <xdr:row>3</xdr:row>
      <xdr:rowOff>17319</xdr:rowOff>
    </xdr:from>
    <xdr:to>
      <xdr:col>8</xdr:col>
      <xdr:colOff>623455</xdr:colOff>
      <xdr:row>33</xdr:row>
      <xdr:rowOff>190500</xdr:rowOff>
    </xdr:to>
    <xdr:sp macro="" textlink="">
      <xdr:nvSpPr>
        <xdr:cNvPr id="2" name="四角形: 角を丸くする 1">
          <a:extLst>
            <a:ext uri="{FF2B5EF4-FFF2-40B4-BE49-F238E27FC236}">
              <a16:creationId xmlns:a16="http://schemas.microsoft.com/office/drawing/2014/main" id="{312E5E76-6585-4D22-9872-8896DC96740E}"/>
            </a:ext>
          </a:extLst>
        </xdr:cNvPr>
        <xdr:cNvSpPr/>
      </xdr:nvSpPr>
      <xdr:spPr>
        <a:xfrm>
          <a:off x="205219" y="571501"/>
          <a:ext cx="6895236" cy="7446817"/>
        </a:xfrm>
        <a:prstGeom prst="roundRect">
          <a:avLst>
            <a:gd name="adj" fmla="val 562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＜前提＞</a:t>
          </a:r>
        </a:p>
        <a:p>
          <a:r>
            <a:rPr lang="ja-JP" altLang="ja-JP" sz="1100">
              <a:solidFill>
                <a:schemeClr val="dk1"/>
              </a:solidFill>
              <a:effectLst/>
              <a:latin typeface="+mn-lt"/>
              <a:ea typeface="+mn-ea"/>
              <a:cs typeface="+mn-cs"/>
            </a:rPr>
            <a:t>○技術開発ターゲット</a:t>
          </a:r>
        </a:p>
        <a:p>
          <a:r>
            <a:rPr lang="ja-JP" altLang="ja-JP" sz="1100">
              <a:solidFill>
                <a:schemeClr val="dk1"/>
              </a:solidFill>
              <a:effectLst/>
              <a:latin typeface="+mn-lt"/>
              <a:ea typeface="+mn-ea"/>
              <a:cs typeface="+mn-cs"/>
            </a:rPr>
            <a:t>　　・ＪＣ０８モード燃費が１０％向上する高効率ガソリンエンジンを開発する。</a:t>
          </a:r>
        </a:p>
        <a:p>
          <a:r>
            <a:rPr lang="ja-JP" altLang="ja-JP" sz="1100">
              <a:solidFill>
                <a:schemeClr val="dk1"/>
              </a:solidFill>
              <a:effectLst/>
              <a:latin typeface="+mn-lt"/>
              <a:ea typeface="+mn-ea"/>
              <a:cs typeface="+mn-cs"/>
            </a:rPr>
            <a:t>　○車両の条件</a:t>
          </a:r>
        </a:p>
        <a:p>
          <a:r>
            <a:rPr lang="ja-JP" altLang="ja-JP" sz="1100">
              <a:solidFill>
                <a:schemeClr val="dk1"/>
              </a:solidFill>
              <a:effectLst/>
              <a:latin typeface="+mn-lt"/>
              <a:ea typeface="+mn-ea"/>
              <a:cs typeface="+mn-cs"/>
            </a:rPr>
            <a:t>　　・日本国内のガソリン乗用車保有台数：６２００万台（＠２０２０年）</a:t>
          </a:r>
        </a:p>
        <a:p>
          <a:r>
            <a:rPr lang="ja-JP" altLang="ja-JP" sz="1100">
              <a:solidFill>
                <a:schemeClr val="dk1"/>
              </a:solidFill>
              <a:effectLst/>
              <a:latin typeface="+mn-lt"/>
              <a:ea typeface="+mn-ea"/>
              <a:cs typeface="+mn-cs"/>
            </a:rPr>
            <a:t>　　・乗用車による年間のガソリン総消費量：４１５０万ｋℓ／年（＠２０２０年）</a:t>
          </a:r>
        </a:p>
        <a:p>
          <a:r>
            <a:rPr lang="ja-JP" altLang="ja-JP" sz="1100">
              <a:solidFill>
                <a:schemeClr val="dk1"/>
              </a:solidFill>
              <a:effectLst/>
              <a:latin typeface="+mn-lt"/>
              <a:ea typeface="+mn-ea"/>
              <a:cs typeface="+mn-cs"/>
            </a:rPr>
            <a:t>　　・ガソリン車１台あたりの年間のガソリン消費量（平均値）：６７０ℓ／年・台</a:t>
          </a:r>
        </a:p>
        <a:p>
          <a:r>
            <a:rPr lang="ja-JP" altLang="ja-JP" sz="1100">
              <a:solidFill>
                <a:schemeClr val="dk1"/>
              </a:solidFill>
              <a:effectLst/>
              <a:latin typeface="+mn-lt"/>
              <a:ea typeface="+mn-ea"/>
              <a:cs typeface="+mn-cs"/>
            </a:rPr>
            <a:t>　　・対象車両は乗用車で、年間販売台数は４３０万台</a:t>
          </a:r>
        </a:p>
        <a:p>
          <a:r>
            <a:rPr lang="ja-JP" altLang="ja-JP" sz="1100">
              <a:solidFill>
                <a:schemeClr val="dk1"/>
              </a:solidFill>
              <a:effectLst/>
              <a:latin typeface="+mn-lt"/>
              <a:ea typeface="+mn-ea"/>
              <a:cs typeface="+mn-cs"/>
            </a:rPr>
            <a:t>・２０２４年度から販売を開始し、２０４０年度までシェア４％を想定</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○ガソリンの発熱量</a:t>
          </a:r>
        </a:p>
        <a:p>
          <a:r>
            <a:rPr lang="ja-JP" altLang="ja-JP" sz="1100">
              <a:solidFill>
                <a:schemeClr val="dk1"/>
              </a:solidFill>
              <a:effectLst/>
              <a:latin typeface="+mn-lt"/>
              <a:ea typeface="+mn-ea"/>
              <a:cs typeface="+mn-cs"/>
            </a:rPr>
            <a:t>　　・ガソリンの発熱量：３３．３７ＭＪ／ℓ</a:t>
          </a:r>
        </a:p>
        <a:p>
          <a:r>
            <a:rPr lang="ja-JP" altLang="ja-JP" sz="1100">
              <a:solidFill>
                <a:schemeClr val="dk1"/>
              </a:solidFill>
              <a:effectLst/>
              <a:latin typeface="+mn-lt"/>
              <a:ea typeface="+mn-ea"/>
              <a:cs typeface="+mn-cs"/>
            </a:rPr>
            <a:t>○原油への換算</a:t>
          </a:r>
        </a:p>
        <a:p>
          <a:r>
            <a:rPr lang="ja-JP" altLang="ja-JP" sz="1100">
              <a:solidFill>
                <a:schemeClr val="dk1"/>
              </a:solidFill>
              <a:effectLst/>
              <a:latin typeface="+mn-lt"/>
              <a:ea typeface="+mn-ea"/>
              <a:cs typeface="+mn-cs"/>
            </a:rPr>
            <a:t>　　・発熱量１ＭＪが原油２．５８×１０</a:t>
          </a:r>
          <a:r>
            <a:rPr lang="ja-JP" altLang="ja-JP" sz="1100" baseline="30000">
              <a:solidFill>
                <a:schemeClr val="dk1"/>
              </a:solidFill>
              <a:effectLst/>
              <a:latin typeface="+mn-lt"/>
              <a:ea typeface="+mn-ea"/>
              <a:cs typeface="+mn-cs"/>
            </a:rPr>
            <a:t>－５</a:t>
          </a:r>
          <a:r>
            <a:rPr lang="en-US" altLang="ja-JP" sz="1100">
              <a:solidFill>
                <a:schemeClr val="dk1"/>
              </a:solidFill>
              <a:effectLst/>
              <a:latin typeface="+mn-lt"/>
              <a:ea typeface="+mn-ea"/>
              <a:cs typeface="+mn-cs"/>
            </a:rPr>
            <a:t>kL</a:t>
          </a:r>
          <a:r>
            <a:rPr lang="ja-JP" altLang="ja-JP" sz="1100">
              <a:solidFill>
                <a:schemeClr val="dk1"/>
              </a:solidFill>
              <a:effectLst/>
              <a:latin typeface="+mn-lt"/>
              <a:ea typeface="+mn-ea"/>
              <a:cs typeface="+mn-cs"/>
            </a:rPr>
            <a:t>相当</a:t>
          </a:r>
        </a:p>
        <a:p>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指標Ａ（効果量）</a:t>
          </a:r>
        </a:p>
        <a:p>
          <a:pPr lvl="0"/>
          <a:r>
            <a:rPr lang="ja-JP" altLang="ja-JP" sz="1100">
              <a:solidFill>
                <a:schemeClr val="dk1"/>
              </a:solidFill>
              <a:effectLst/>
              <a:latin typeface="+mn-lt"/>
              <a:ea typeface="+mn-ea"/>
              <a:cs typeface="+mn-cs"/>
            </a:rPr>
            <a:t>燃費向上率１０％によるガソリン燃料の削減率は、</a:t>
          </a:r>
        </a:p>
        <a:p>
          <a:r>
            <a:rPr lang="ja-JP" altLang="ja-JP" sz="1100">
              <a:solidFill>
                <a:schemeClr val="dk1"/>
              </a:solidFill>
              <a:effectLst/>
              <a:latin typeface="+mn-lt"/>
              <a:ea typeface="+mn-ea"/>
              <a:cs typeface="+mn-cs"/>
            </a:rPr>
            <a:t>１－（１÷１．１０）＝０．０９１</a:t>
          </a:r>
        </a:p>
        <a:p>
          <a:pPr lvl="0"/>
          <a:r>
            <a:rPr lang="ja-JP" altLang="ja-JP" sz="1100">
              <a:solidFill>
                <a:schemeClr val="dk1"/>
              </a:solidFill>
              <a:effectLst/>
              <a:latin typeface="+mn-lt"/>
              <a:ea typeface="+mn-ea"/>
              <a:cs typeface="+mn-cs"/>
            </a:rPr>
            <a:t>ガソリン車１台あたりの年間のガソリン削減量は、</a:t>
          </a:r>
        </a:p>
        <a:p>
          <a:r>
            <a:rPr lang="ja-JP" altLang="ja-JP" sz="1100">
              <a:solidFill>
                <a:schemeClr val="dk1"/>
              </a:solidFill>
              <a:effectLst/>
              <a:latin typeface="+mn-lt"/>
              <a:ea typeface="+mn-ea"/>
              <a:cs typeface="+mn-cs"/>
            </a:rPr>
            <a:t>６７０ℓ／年・台×０．０９１＝６０．９ℓ</a:t>
          </a:r>
        </a:p>
        <a:p>
          <a:r>
            <a:rPr lang="ja-JP" altLang="ja-JP" sz="1100">
              <a:solidFill>
                <a:schemeClr val="dk1"/>
              </a:solidFill>
              <a:effectLst/>
              <a:latin typeface="+mn-lt"/>
              <a:ea typeface="+mn-ea"/>
              <a:cs typeface="+mn-cs"/>
            </a:rPr>
            <a:t>③発熱量に換算すると、</a:t>
          </a:r>
        </a:p>
        <a:p>
          <a:r>
            <a:rPr lang="ja-JP" altLang="ja-JP" sz="1100">
              <a:solidFill>
                <a:schemeClr val="dk1"/>
              </a:solidFill>
              <a:effectLst/>
              <a:latin typeface="+mn-lt"/>
              <a:ea typeface="+mn-ea"/>
              <a:cs typeface="+mn-cs"/>
            </a:rPr>
            <a:t>６０．９ℓ／年・台×３３．３７ＭＪ／ℓ＝２０３３ＭＪ／年・台</a:t>
          </a:r>
        </a:p>
        <a:p>
          <a:r>
            <a:rPr lang="ja-JP" altLang="ja-JP" sz="1100">
              <a:solidFill>
                <a:schemeClr val="dk1"/>
              </a:solidFill>
              <a:effectLst/>
              <a:latin typeface="+mn-lt"/>
              <a:ea typeface="+mn-ea"/>
              <a:cs typeface="+mn-cs"/>
            </a:rPr>
            <a:t>④原油量に換算すると、</a:t>
          </a:r>
        </a:p>
        <a:p>
          <a:r>
            <a:rPr lang="ja-JP" altLang="ja-JP" sz="1100">
              <a:solidFill>
                <a:schemeClr val="dk1"/>
              </a:solidFill>
              <a:effectLst/>
              <a:latin typeface="+mn-lt"/>
              <a:ea typeface="+mn-ea"/>
              <a:cs typeface="+mn-cs"/>
            </a:rPr>
            <a:t>　　　２０３３ＭＪ／年・台×２．５８×１０</a:t>
          </a:r>
          <a:r>
            <a:rPr lang="ja-JP" altLang="ja-JP" sz="1100" baseline="30000">
              <a:solidFill>
                <a:schemeClr val="dk1"/>
              </a:solidFill>
              <a:effectLst/>
              <a:latin typeface="+mn-lt"/>
              <a:ea typeface="+mn-ea"/>
              <a:cs typeface="+mn-cs"/>
            </a:rPr>
            <a:t>－５</a:t>
          </a:r>
          <a:r>
            <a:rPr lang="ja-JP" altLang="ja-JP" sz="1100">
              <a:solidFill>
                <a:schemeClr val="dk1"/>
              </a:solidFill>
              <a:effectLst/>
              <a:latin typeface="+mn-lt"/>
              <a:ea typeface="+mn-ea"/>
              <a:cs typeface="+mn-cs"/>
            </a:rPr>
            <a:t>ｋℓ＝５２．４ℓ／年・台</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指標Ｂ（導入量）２０４０年における本技術適用車両総台数</a:t>
          </a:r>
        </a:p>
        <a:p>
          <a:r>
            <a:rPr lang="ja-JP" altLang="ja-JP" sz="1100">
              <a:solidFill>
                <a:schemeClr val="dk1"/>
              </a:solidFill>
              <a:effectLst/>
              <a:latin typeface="+mn-lt"/>
              <a:ea typeface="+mn-ea"/>
              <a:cs typeface="+mn-cs"/>
            </a:rPr>
            <a:t>４３０万台／年×０．０４×１７年＝２９２．４万台</a:t>
          </a:r>
        </a:p>
        <a:p>
          <a:r>
            <a:rPr lang="ja-JP" altLang="ja-JP" sz="1100">
              <a:solidFill>
                <a:schemeClr val="dk1"/>
              </a:solidFill>
              <a:effectLst/>
              <a:latin typeface="+mn-lt"/>
              <a:ea typeface="+mn-ea"/>
              <a:cs typeface="+mn-cs"/>
            </a:rPr>
            <a:t>●省エネルギー効果量（原油換算値）</a:t>
          </a:r>
        </a:p>
        <a:p>
          <a:r>
            <a:rPr lang="ja-JP" altLang="ja-JP" sz="1100">
              <a:solidFill>
                <a:schemeClr val="dk1"/>
              </a:solidFill>
              <a:effectLst/>
              <a:latin typeface="+mn-lt"/>
              <a:ea typeface="+mn-ea"/>
              <a:cs typeface="+mn-cs"/>
            </a:rPr>
            <a:t>　　以上の指標Ａ、指標Ｂの計算結果から、</a:t>
          </a:r>
        </a:p>
        <a:p>
          <a:r>
            <a:rPr lang="ja-JP" altLang="ja-JP" sz="1100">
              <a:solidFill>
                <a:schemeClr val="dk1"/>
              </a:solidFill>
              <a:effectLst/>
              <a:latin typeface="+mn-lt"/>
              <a:ea typeface="+mn-ea"/>
              <a:cs typeface="+mn-cs"/>
            </a:rPr>
            <a:t>　　　５２．４×２９２．４万台＝１５．３万</a:t>
          </a:r>
          <a:r>
            <a:rPr lang="en-US" altLang="ja-JP" sz="1100">
              <a:solidFill>
                <a:schemeClr val="dk1"/>
              </a:solidFill>
              <a:effectLst/>
              <a:latin typeface="+mn-lt"/>
              <a:ea typeface="+mn-ea"/>
              <a:cs typeface="+mn-cs"/>
            </a:rPr>
            <a:t>kL</a:t>
          </a:r>
          <a:r>
            <a:rPr lang="ja-JP" altLang="ja-JP" sz="1100">
              <a:solidFill>
                <a:schemeClr val="dk1"/>
              </a:solidFill>
              <a:effectLst/>
              <a:latin typeface="+mn-lt"/>
              <a:ea typeface="+mn-ea"/>
              <a:cs typeface="+mn-cs"/>
            </a:rPr>
            <a:t>／年</a:t>
          </a:r>
        </a:p>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111576</xdr:colOff>
      <xdr:row>2</xdr:row>
      <xdr:rowOff>217714</xdr:rowOff>
    </xdr:from>
    <xdr:to>
      <xdr:col>11</xdr:col>
      <xdr:colOff>92528</xdr:colOff>
      <xdr:row>30</xdr:row>
      <xdr:rowOff>149678</xdr:rowOff>
    </xdr:to>
    <xdr:sp macro="" textlink="">
      <xdr:nvSpPr>
        <xdr:cNvPr id="2" name="四角形: 角を丸くする 1">
          <a:extLst>
            <a:ext uri="{FF2B5EF4-FFF2-40B4-BE49-F238E27FC236}">
              <a16:creationId xmlns:a16="http://schemas.microsoft.com/office/drawing/2014/main" id="{5228345A-547F-48A1-B144-2AA6636FA247}"/>
            </a:ext>
          </a:extLst>
        </xdr:cNvPr>
        <xdr:cNvSpPr/>
      </xdr:nvSpPr>
      <xdr:spPr>
        <a:xfrm>
          <a:off x="193219" y="285750"/>
          <a:ext cx="8376559" cy="6789964"/>
        </a:xfrm>
        <a:prstGeom prst="roundRect">
          <a:avLst>
            <a:gd name="adj" fmla="val 562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1100">
              <a:solidFill>
                <a:schemeClr val="dk1"/>
              </a:solidFill>
              <a:effectLst/>
              <a:latin typeface="+mn-lt"/>
              <a:ea typeface="+mn-ea"/>
              <a:cs typeface="+mn-cs"/>
            </a:rPr>
            <a:t>　＜前提＞　　　　　　　　</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注</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下記は数値のみを示していますが、根拠の詳細な説明が必要です。</a:t>
          </a:r>
        </a:p>
        <a:p>
          <a:r>
            <a:rPr lang="ja-JP" altLang="en-US" sz="1100">
              <a:solidFill>
                <a:schemeClr val="dk1"/>
              </a:solidFill>
              <a:effectLst/>
              <a:latin typeface="+mn-lt"/>
              <a:ea typeface="+mn-ea"/>
              <a:cs typeface="+mn-cs"/>
            </a:rPr>
            <a:t>　○現状／技術開発ターゲット</a:t>
          </a:r>
        </a:p>
        <a:p>
          <a:r>
            <a:rPr lang="ja-JP" altLang="en-US" sz="1100">
              <a:solidFill>
                <a:schemeClr val="dk1"/>
              </a:solidFill>
              <a:effectLst/>
              <a:latin typeface="+mn-lt"/>
              <a:ea typeface="+mn-ea"/>
              <a:cs typeface="+mn-cs"/>
            </a:rPr>
            <a:t>　　・商業施設のエネルギー消費原単位：１８７９</a:t>
          </a:r>
          <a:r>
            <a:rPr lang="en-US" altLang="ja-JP" sz="1100">
              <a:solidFill>
                <a:schemeClr val="dk1"/>
              </a:solidFill>
              <a:effectLst/>
              <a:latin typeface="+mn-lt"/>
              <a:ea typeface="+mn-ea"/>
              <a:cs typeface="+mn-cs"/>
            </a:rPr>
            <a:t>MJ</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m2</a:t>
          </a:r>
          <a:r>
            <a:rPr lang="ja-JP" altLang="en-US" sz="1100">
              <a:solidFill>
                <a:schemeClr val="dk1"/>
              </a:solidFill>
              <a:effectLst/>
              <a:latin typeface="+mn-lt"/>
              <a:ea typeface="+mn-ea"/>
              <a:cs typeface="+mn-cs"/>
            </a:rPr>
            <a:t>・年）　　　　　　　　　　　　	・・・（１）</a:t>
          </a:r>
        </a:p>
        <a:p>
          <a:r>
            <a:rPr lang="ja-JP" altLang="en-US" sz="1100">
              <a:solidFill>
                <a:schemeClr val="dk1"/>
              </a:solidFill>
              <a:effectLst/>
              <a:latin typeface="+mn-lt"/>
              <a:ea typeface="+mn-ea"/>
              <a:cs typeface="+mn-cs"/>
            </a:rPr>
            <a:t>　　・商業施設の空調のエネルギー消費量の割合：３１．９</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・・・（２）</a:t>
          </a:r>
        </a:p>
        <a:p>
          <a:r>
            <a:rPr lang="ja-JP" altLang="en-US" sz="1100">
              <a:solidFill>
                <a:schemeClr val="dk1"/>
              </a:solidFill>
              <a:effectLst/>
              <a:latin typeface="+mn-lt"/>
              <a:ea typeface="+mn-ea"/>
              <a:cs typeface="+mn-cs"/>
            </a:rPr>
            <a:t>　　・開発技術で得られる省エネルギー率：２０</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　　　　　	　　	　　　　　　　　　　　　・・・（３）</a:t>
          </a:r>
        </a:p>
        <a:p>
          <a:r>
            <a:rPr lang="ja-JP" altLang="en-US" sz="1100">
              <a:solidFill>
                <a:schemeClr val="dk1"/>
              </a:solidFill>
              <a:effectLst/>
              <a:latin typeface="+mn-lt"/>
              <a:ea typeface="+mn-ea"/>
              <a:cs typeface="+mn-cs"/>
            </a:rPr>
            <a:t>　　・２０４０年の導入量（年間の新築着工床面積の総和）：１１４０２万</a:t>
          </a:r>
          <a:r>
            <a:rPr lang="en-US" altLang="ja-JP" sz="1100">
              <a:solidFill>
                <a:schemeClr val="dk1"/>
              </a:solidFill>
              <a:effectLst/>
              <a:latin typeface="+mn-lt"/>
              <a:ea typeface="+mn-ea"/>
              <a:cs typeface="+mn-cs"/>
            </a:rPr>
            <a:t>m2</a:t>
          </a:r>
          <a:r>
            <a:rPr lang="ja-JP" altLang="en-US" sz="1100">
              <a:solidFill>
                <a:schemeClr val="dk1"/>
              </a:solidFill>
              <a:effectLst/>
              <a:latin typeface="+mn-lt"/>
              <a:ea typeface="+mn-ea"/>
              <a:cs typeface="+mn-cs"/>
            </a:rPr>
            <a:t>　　　 　　　　　 ・・・（４）</a:t>
          </a:r>
        </a:p>
        <a:p>
          <a:r>
            <a:rPr lang="ja-JP" altLang="en-US" sz="1100">
              <a:solidFill>
                <a:schemeClr val="dk1"/>
              </a:solidFill>
              <a:effectLst/>
              <a:latin typeface="+mn-lt"/>
              <a:ea typeface="+mn-ea"/>
              <a:cs typeface="+mn-cs"/>
            </a:rPr>
            <a:t>　　・シェアは２０４０年まで現在の３０</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を維持　　　　　　　　　　　　　　　　　　　 　　・・・（５）</a:t>
          </a:r>
        </a:p>
        <a:p>
          <a:r>
            <a:rPr lang="ja-JP" altLang="en-US" sz="1100">
              <a:solidFill>
                <a:schemeClr val="dk1"/>
              </a:solidFill>
              <a:effectLst/>
              <a:latin typeface="+mn-lt"/>
              <a:ea typeface="+mn-ea"/>
              <a:cs typeface="+mn-cs"/>
            </a:rPr>
            <a:t>　○原油への換算	</a:t>
          </a:r>
        </a:p>
        <a:p>
          <a:r>
            <a:rPr lang="ja-JP" altLang="en-US" sz="1100">
              <a:solidFill>
                <a:schemeClr val="dk1"/>
              </a:solidFill>
              <a:effectLst/>
              <a:latin typeface="+mn-lt"/>
              <a:ea typeface="+mn-ea"/>
              <a:cs typeface="+mn-cs"/>
            </a:rPr>
            <a:t>　　・発熱量１</a:t>
          </a:r>
          <a:r>
            <a:rPr lang="en-US" altLang="ja-JP" sz="1100">
              <a:solidFill>
                <a:schemeClr val="dk1"/>
              </a:solidFill>
              <a:effectLst/>
              <a:latin typeface="+mn-lt"/>
              <a:ea typeface="+mn-ea"/>
              <a:cs typeface="+mn-cs"/>
            </a:rPr>
            <a:t>MJ</a:t>
          </a:r>
          <a:r>
            <a:rPr lang="ja-JP" altLang="en-US" sz="1100">
              <a:solidFill>
                <a:schemeClr val="dk1"/>
              </a:solidFill>
              <a:effectLst/>
              <a:latin typeface="+mn-lt"/>
              <a:ea typeface="+mn-ea"/>
              <a:cs typeface="+mn-cs"/>
            </a:rPr>
            <a:t>を原油２．５８</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１０－５</a:t>
          </a:r>
          <a:r>
            <a:rPr lang="en-US" altLang="ja-JP" sz="1100">
              <a:solidFill>
                <a:schemeClr val="dk1"/>
              </a:solidFill>
              <a:effectLst/>
              <a:latin typeface="+mn-lt"/>
              <a:ea typeface="+mn-ea"/>
              <a:cs typeface="+mn-cs"/>
            </a:rPr>
            <a:t>kL</a:t>
          </a:r>
          <a:r>
            <a:rPr lang="ja-JP" altLang="en-US" sz="1100">
              <a:solidFill>
                <a:schemeClr val="dk1"/>
              </a:solidFill>
              <a:effectLst/>
              <a:latin typeface="+mn-lt"/>
              <a:ea typeface="+mn-ea"/>
              <a:cs typeface="+mn-cs"/>
            </a:rPr>
            <a:t>　　 　　　　　　　　　　　　　　　　　 　　  ・・・（６）</a:t>
          </a:r>
        </a:p>
        <a:p>
          <a:endParaRPr lang="ja-JP" altLang="en-US"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指標Ａ（効果量）</a:t>
          </a:r>
        </a:p>
        <a:p>
          <a:r>
            <a:rPr lang="ja-JP" altLang="en-US" sz="1100">
              <a:solidFill>
                <a:schemeClr val="dk1"/>
              </a:solidFill>
              <a:effectLst/>
              <a:latin typeface="+mn-lt"/>
              <a:ea typeface="+mn-ea"/>
              <a:cs typeface="+mn-cs"/>
            </a:rPr>
            <a:t>　　①開発技術を導入した商業施設の床面積１</a:t>
          </a:r>
          <a:r>
            <a:rPr lang="en-US" altLang="ja-JP" sz="1100">
              <a:solidFill>
                <a:schemeClr val="dk1"/>
              </a:solidFill>
              <a:effectLst/>
              <a:latin typeface="+mn-lt"/>
              <a:ea typeface="+mn-ea"/>
              <a:cs typeface="+mn-cs"/>
            </a:rPr>
            <a:t>m2</a:t>
          </a:r>
          <a:r>
            <a:rPr lang="ja-JP" altLang="en-US" sz="1100">
              <a:solidFill>
                <a:schemeClr val="dk1"/>
              </a:solidFill>
              <a:effectLst/>
              <a:latin typeface="+mn-lt"/>
              <a:ea typeface="+mn-ea"/>
              <a:cs typeface="+mn-cs"/>
            </a:rPr>
            <a:t>当たりの年間の一次エネルギーは、（１）、（２）、（３）より</a:t>
          </a:r>
        </a:p>
        <a:p>
          <a:r>
            <a:rPr lang="ja-JP" altLang="en-US" sz="1100">
              <a:solidFill>
                <a:schemeClr val="dk1"/>
              </a:solidFill>
              <a:effectLst/>
              <a:latin typeface="+mn-lt"/>
              <a:ea typeface="+mn-ea"/>
              <a:cs typeface="+mn-cs"/>
            </a:rPr>
            <a:t>　　（１）</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（２）</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（３）＝１８７９</a:t>
          </a:r>
          <a:r>
            <a:rPr lang="en-US" altLang="ja-JP" sz="1100">
              <a:solidFill>
                <a:schemeClr val="dk1"/>
              </a:solidFill>
              <a:effectLst/>
              <a:latin typeface="+mn-lt"/>
              <a:ea typeface="+mn-ea"/>
              <a:cs typeface="+mn-cs"/>
            </a:rPr>
            <a:t>MJ</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m2</a:t>
          </a:r>
          <a:r>
            <a:rPr lang="ja-JP" altLang="en-US" sz="1100">
              <a:solidFill>
                <a:schemeClr val="dk1"/>
              </a:solidFill>
              <a:effectLst/>
              <a:latin typeface="+mn-lt"/>
              <a:ea typeface="+mn-ea"/>
              <a:cs typeface="+mn-cs"/>
            </a:rPr>
            <a:t>・年）</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３１．９</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２０</a:t>
          </a:r>
          <a:r>
            <a:rPr lang="en-US" altLang="ja-JP" sz="1100">
              <a:solidFill>
                <a:schemeClr val="dk1"/>
              </a:solidFill>
              <a:effectLst/>
              <a:latin typeface="+mn-lt"/>
              <a:ea typeface="+mn-ea"/>
              <a:cs typeface="+mn-cs"/>
            </a:rPr>
            <a:t>%</a:t>
          </a:r>
        </a:p>
        <a:p>
          <a:r>
            <a:rPr lang="ja-JP" altLang="en-US" sz="1100">
              <a:solidFill>
                <a:schemeClr val="dk1"/>
              </a:solidFill>
              <a:effectLst/>
              <a:latin typeface="+mn-lt"/>
              <a:ea typeface="+mn-ea"/>
              <a:cs typeface="+mn-cs"/>
            </a:rPr>
            <a:t>　　　　　　　　　　　　　＝１１９．９</a:t>
          </a:r>
          <a:r>
            <a:rPr lang="en-US" altLang="ja-JP" sz="1100">
              <a:solidFill>
                <a:schemeClr val="dk1"/>
              </a:solidFill>
              <a:effectLst/>
              <a:latin typeface="+mn-lt"/>
              <a:ea typeface="+mn-ea"/>
              <a:cs typeface="+mn-cs"/>
            </a:rPr>
            <a:t>MJ</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m2</a:t>
          </a:r>
          <a:r>
            <a:rPr lang="ja-JP" altLang="en-US" sz="1100">
              <a:solidFill>
                <a:schemeClr val="dk1"/>
              </a:solidFill>
              <a:effectLst/>
              <a:latin typeface="+mn-lt"/>
              <a:ea typeface="+mn-ea"/>
              <a:cs typeface="+mn-cs"/>
            </a:rPr>
            <a:t>・年）　　　　　　　　 　　　　　　　　　 ・・・（７）</a:t>
          </a:r>
        </a:p>
        <a:p>
          <a:r>
            <a:rPr lang="ja-JP" altLang="en-US" sz="1100">
              <a:solidFill>
                <a:schemeClr val="dk1"/>
              </a:solidFill>
              <a:effectLst/>
              <a:latin typeface="+mn-lt"/>
              <a:ea typeface="+mn-ea"/>
              <a:cs typeface="+mn-cs"/>
            </a:rPr>
            <a:t>　　②原油量に換算すると、（７）、（６）より</a:t>
          </a:r>
        </a:p>
        <a:p>
          <a:r>
            <a:rPr lang="ja-JP" altLang="en-US" sz="1100">
              <a:solidFill>
                <a:schemeClr val="dk1"/>
              </a:solidFill>
              <a:effectLst/>
              <a:latin typeface="+mn-lt"/>
              <a:ea typeface="+mn-ea"/>
              <a:cs typeface="+mn-cs"/>
            </a:rPr>
            <a:t>　　（７）</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（６）＝１１９．９</a:t>
          </a:r>
          <a:r>
            <a:rPr lang="en-US" altLang="ja-JP" sz="1100">
              <a:solidFill>
                <a:schemeClr val="dk1"/>
              </a:solidFill>
              <a:effectLst/>
              <a:latin typeface="+mn-lt"/>
              <a:ea typeface="+mn-ea"/>
              <a:cs typeface="+mn-cs"/>
            </a:rPr>
            <a:t>MJ</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m2</a:t>
          </a:r>
          <a:r>
            <a:rPr lang="ja-JP" altLang="en-US" sz="1100">
              <a:solidFill>
                <a:schemeClr val="dk1"/>
              </a:solidFill>
              <a:effectLst/>
              <a:latin typeface="+mn-lt"/>
              <a:ea typeface="+mn-ea"/>
              <a:cs typeface="+mn-cs"/>
            </a:rPr>
            <a:t>・年）</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２．５８</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１０－５</a:t>
          </a:r>
          <a:r>
            <a:rPr lang="en-US" altLang="ja-JP" sz="1100">
              <a:solidFill>
                <a:schemeClr val="dk1"/>
              </a:solidFill>
              <a:effectLst/>
              <a:latin typeface="+mn-lt"/>
              <a:ea typeface="+mn-ea"/>
              <a:cs typeface="+mn-cs"/>
            </a:rPr>
            <a:t>kL</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MJ</a:t>
          </a:r>
        </a:p>
        <a:p>
          <a:r>
            <a:rPr lang="ja-JP" altLang="en-US" sz="1100">
              <a:solidFill>
                <a:schemeClr val="dk1"/>
              </a:solidFill>
              <a:effectLst/>
              <a:latin typeface="+mn-lt"/>
              <a:ea typeface="+mn-ea"/>
              <a:cs typeface="+mn-cs"/>
            </a:rPr>
            <a:t>　　　　　　　　　＝０．００３１</a:t>
          </a:r>
          <a:r>
            <a:rPr lang="en-US" altLang="ja-JP" sz="1100">
              <a:solidFill>
                <a:schemeClr val="dk1"/>
              </a:solidFill>
              <a:effectLst/>
              <a:latin typeface="+mn-lt"/>
              <a:ea typeface="+mn-ea"/>
              <a:cs typeface="+mn-cs"/>
            </a:rPr>
            <a:t>kL</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m2</a:t>
          </a:r>
          <a:r>
            <a:rPr lang="ja-JP" altLang="en-US" sz="1100">
              <a:solidFill>
                <a:schemeClr val="dk1"/>
              </a:solidFill>
              <a:effectLst/>
              <a:latin typeface="+mn-lt"/>
              <a:ea typeface="+mn-ea"/>
              <a:cs typeface="+mn-cs"/>
            </a:rPr>
            <a:t>・年）　　　　　　　　　　　　　　　　　　　　　・・・（８）</a:t>
          </a:r>
        </a:p>
        <a:p>
          <a:endParaRPr lang="ja-JP" altLang="en-US"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指標Ｂ（導入量）</a:t>
          </a:r>
        </a:p>
        <a:p>
          <a:r>
            <a:rPr lang="ja-JP" altLang="en-US" sz="1100">
              <a:solidFill>
                <a:schemeClr val="dk1"/>
              </a:solidFill>
              <a:effectLst/>
              <a:latin typeface="+mn-lt"/>
              <a:ea typeface="+mn-ea"/>
              <a:cs typeface="+mn-cs"/>
            </a:rPr>
            <a:t>　　①２０４０年における当該開発技術の市場ストック量は、（４）、（５）より</a:t>
          </a:r>
        </a:p>
        <a:p>
          <a:r>
            <a:rPr lang="ja-JP" altLang="en-US" sz="1100">
              <a:solidFill>
                <a:schemeClr val="dk1"/>
              </a:solidFill>
              <a:effectLst/>
              <a:latin typeface="+mn-lt"/>
              <a:ea typeface="+mn-ea"/>
              <a:cs typeface="+mn-cs"/>
            </a:rPr>
            <a:t>　　　（４）</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（５）＝１１４０２万</a:t>
          </a:r>
          <a:r>
            <a:rPr lang="en-US" altLang="ja-JP" sz="1100">
              <a:solidFill>
                <a:schemeClr val="dk1"/>
              </a:solidFill>
              <a:effectLst/>
              <a:latin typeface="+mn-lt"/>
              <a:ea typeface="+mn-ea"/>
              <a:cs typeface="+mn-cs"/>
            </a:rPr>
            <a:t>m2×</a:t>
          </a:r>
          <a:r>
            <a:rPr lang="ja-JP" altLang="en-US" sz="1100">
              <a:solidFill>
                <a:schemeClr val="dk1"/>
              </a:solidFill>
              <a:effectLst/>
              <a:latin typeface="+mn-lt"/>
              <a:ea typeface="+mn-ea"/>
              <a:cs typeface="+mn-cs"/>
            </a:rPr>
            <a:t>３０</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＝３４２０．６万</a:t>
          </a:r>
          <a:r>
            <a:rPr lang="en-US" altLang="ja-JP" sz="1100">
              <a:solidFill>
                <a:schemeClr val="dk1"/>
              </a:solidFill>
              <a:effectLst/>
              <a:latin typeface="+mn-lt"/>
              <a:ea typeface="+mn-ea"/>
              <a:cs typeface="+mn-cs"/>
            </a:rPr>
            <a:t>m2</a:t>
          </a:r>
          <a:r>
            <a:rPr lang="ja-JP" altLang="en-US" sz="1100">
              <a:solidFill>
                <a:schemeClr val="dk1"/>
              </a:solidFill>
              <a:effectLst/>
              <a:latin typeface="+mn-lt"/>
              <a:ea typeface="+mn-ea"/>
              <a:cs typeface="+mn-cs"/>
            </a:rPr>
            <a:t>　　　　　 　　　　　　　　・・・（９）</a:t>
          </a:r>
        </a:p>
        <a:p>
          <a:endParaRPr lang="ja-JP" altLang="en-US"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●省エネルギー効果量（原油換算値）</a:t>
          </a:r>
        </a:p>
        <a:p>
          <a:r>
            <a:rPr lang="ja-JP" altLang="en-US" sz="1100">
              <a:solidFill>
                <a:schemeClr val="dk1"/>
              </a:solidFill>
              <a:effectLst/>
              <a:latin typeface="+mn-lt"/>
              <a:ea typeface="+mn-ea"/>
              <a:cs typeface="+mn-cs"/>
            </a:rPr>
            <a:t>　　以上の指標Ａ、指標Ｂの計算結果から、</a:t>
          </a:r>
        </a:p>
        <a:p>
          <a:r>
            <a:rPr lang="ja-JP" altLang="en-US" sz="1100">
              <a:solidFill>
                <a:schemeClr val="dk1"/>
              </a:solidFill>
              <a:effectLst/>
              <a:latin typeface="+mn-lt"/>
              <a:ea typeface="+mn-ea"/>
              <a:cs typeface="+mn-cs"/>
            </a:rPr>
            <a:t>　　（８）</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（９）＝０．００３１</a:t>
          </a:r>
          <a:r>
            <a:rPr lang="en-US" altLang="ja-JP" sz="1100">
              <a:solidFill>
                <a:schemeClr val="dk1"/>
              </a:solidFill>
              <a:effectLst/>
              <a:latin typeface="+mn-lt"/>
              <a:ea typeface="+mn-ea"/>
              <a:cs typeface="+mn-cs"/>
            </a:rPr>
            <a:t>kL</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m2</a:t>
          </a:r>
          <a:r>
            <a:rPr lang="ja-JP" altLang="en-US" sz="1100">
              <a:solidFill>
                <a:schemeClr val="dk1"/>
              </a:solidFill>
              <a:effectLst/>
              <a:latin typeface="+mn-lt"/>
              <a:ea typeface="+mn-ea"/>
              <a:cs typeface="+mn-cs"/>
            </a:rPr>
            <a:t>・年）</a:t>
          </a:r>
          <a:r>
            <a:rPr lang="en-US"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３４２０．６万</a:t>
          </a:r>
          <a:r>
            <a:rPr lang="en-US" altLang="ja-JP" sz="1100">
              <a:solidFill>
                <a:schemeClr val="dk1"/>
              </a:solidFill>
              <a:effectLst/>
              <a:latin typeface="+mn-lt"/>
              <a:ea typeface="+mn-ea"/>
              <a:cs typeface="+mn-cs"/>
            </a:rPr>
            <a:t>m2</a:t>
          </a:r>
          <a:r>
            <a:rPr lang="ja-JP" altLang="en-US" sz="1100">
              <a:solidFill>
                <a:schemeClr val="dk1"/>
              </a:solidFill>
              <a:effectLst/>
              <a:latin typeface="+mn-lt"/>
              <a:ea typeface="+mn-ea"/>
              <a:cs typeface="+mn-cs"/>
            </a:rPr>
            <a:t>＝１０．６万</a:t>
          </a:r>
          <a:r>
            <a:rPr lang="en-US" altLang="ja-JP" sz="1100">
              <a:solidFill>
                <a:schemeClr val="dk1"/>
              </a:solidFill>
              <a:effectLst/>
              <a:latin typeface="+mn-lt"/>
              <a:ea typeface="+mn-ea"/>
              <a:cs typeface="+mn-cs"/>
            </a:rPr>
            <a:t>KL</a:t>
          </a:r>
          <a:r>
            <a:rPr lang="ja-JP" altLang="en-US" sz="1100">
              <a:solidFill>
                <a:schemeClr val="dk1"/>
              </a:solidFill>
              <a:effectLst/>
              <a:latin typeface="+mn-lt"/>
              <a:ea typeface="+mn-ea"/>
              <a:cs typeface="+mn-cs"/>
            </a:rPr>
            <a:t>／年（＠２０４０年）</a:t>
          </a:r>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123204</xdr:colOff>
      <xdr:row>2</xdr:row>
      <xdr:rowOff>235033</xdr:rowOff>
    </xdr:from>
    <xdr:to>
      <xdr:col>8</xdr:col>
      <xdr:colOff>572613</xdr:colOff>
      <xdr:row>34</xdr:row>
      <xdr:rowOff>200397</xdr:rowOff>
    </xdr:to>
    <xdr:sp macro="" textlink="">
      <xdr:nvSpPr>
        <xdr:cNvPr id="2" name="四角形: 角を丸くする 1">
          <a:extLst>
            <a:ext uri="{FF2B5EF4-FFF2-40B4-BE49-F238E27FC236}">
              <a16:creationId xmlns:a16="http://schemas.microsoft.com/office/drawing/2014/main" id="{F40DE0B3-51DE-4EF2-9EEF-B783E469F228}"/>
            </a:ext>
          </a:extLst>
        </xdr:cNvPr>
        <xdr:cNvSpPr/>
      </xdr:nvSpPr>
      <xdr:spPr>
        <a:xfrm>
          <a:off x="204847" y="547997"/>
          <a:ext cx="6803945" cy="7803079"/>
        </a:xfrm>
        <a:prstGeom prst="roundRect">
          <a:avLst>
            <a:gd name="adj" fmla="val 5622"/>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en-US" sz="900">
              <a:solidFill>
                <a:schemeClr val="dk1"/>
              </a:solidFill>
              <a:effectLst/>
              <a:latin typeface="+mn-lt"/>
              <a:ea typeface="+mn-ea"/>
              <a:cs typeface="+mn-cs"/>
            </a:rPr>
            <a:t>　　＜前提＞　　　　　　　 </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注</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　下記は数値のみを示していますが、根拠の詳細な説明が必要です。</a:t>
          </a:r>
        </a:p>
        <a:p>
          <a:r>
            <a:rPr lang="ja-JP" altLang="en-US" sz="900">
              <a:solidFill>
                <a:schemeClr val="dk1"/>
              </a:solidFill>
              <a:effectLst/>
              <a:latin typeface="+mn-lt"/>
              <a:ea typeface="+mn-ea"/>
              <a:cs typeface="+mn-cs"/>
            </a:rPr>
            <a:t>　○現状／技術開発ターゲット</a:t>
          </a:r>
        </a:p>
        <a:p>
          <a:r>
            <a:rPr lang="ja-JP" altLang="en-US" sz="900">
              <a:solidFill>
                <a:schemeClr val="dk1"/>
              </a:solidFill>
              <a:effectLst/>
              <a:latin typeface="+mn-lt"/>
              <a:ea typeface="+mn-ea"/>
              <a:cs typeface="+mn-cs"/>
            </a:rPr>
            <a:t>　　・現在の大型有機</a:t>
          </a:r>
          <a:r>
            <a:rPr lang="en-US" altLang="ja-JP" sz="900">
              <a:solidFill>
                <a:schemeClr val="dk1"/>
              </a:solidFill>
              <a:effectLst/>
              <a:latin typeface="+mn-lt"/>
              <a:ea typeface="+mn-ea"/>
              <a:cs typeface="+mn-cs"/>
            </a:rPr>
            <a:t>EL</a:t>
          </a:r>
          <a:r>
            <a:rPr lang="ja-JP" altLang="en-US" sz="900">
              <a:solidFill>
                <a:schemeClr val="dk1"/>
              </a:solidFill>
              <a:effectLst/>
              <a:latin typeface="+mn-lt"/>
              <a:ea typeface="+mn-ea"/>
              <a:cs typeface="+mn-cs"/>
            </a:rPr>
            <a:t>テレビ１台の消費電力　　　　：３５０</a:t>
          </a:r>
          <a:r>
            <a:rPr lang="en-US" altLang="ja-JP" sz="900">
              <a:solidFill>
                <a:schemeClr val="dk1"/>
              </a:solidFill>
              <a:effectLst/>
              <a:latin typeface="+mn-lt"/>
              <a:ea typeface="+mn-ea"/>
              <a:cs typeface="+mn-cs"/>
            </a:rPr>
            <a:t>W</a:t>
          </a:r>
          <a:r>
            <a:rPr lang="ja-JP" altLang="en-US" sz="900">
              <a:solidFill>
                <a:schemeClr val="dk1"/>
              </a:solidFill>
              <a:effectLst/>
              <a:latin typeface="+mn-lt"/>
              <a:ea typeface="+mn-ea"/>
              <a:cs typeface="+mn-cs"/>
            </a:rPr>
            <a:t>　　　　　　　 　　　　　・・・（１）</a:t>
          </a:r>
        </a:p>
        <a:p>
          <a:r>
            <a:rPr lang="ja-JP" altLang="en-US" sz="900">
              <a:solidFill>
                <a:schemeClr val="dk1"/>
              </a:solidFill>
              <a:effectLst/>
              <a:latin typeface="+mn-lt"/>
              <a:ea typeface="+mn-ea"/>
              <a:cs typeface="+mn-cs"/>
            </a:rPr>
            <a:t>　　・現在の大型有機</a:t>
          </a:r>
          <a:r>
            <a:rPr lang="en-US" altLang="ja-JP" sz="900">
              <a:solidFill>
                <a:schemeClr val="dk1"/>
              </a:solidFill>
              <a:effectLst/>
              <a:latin typeface="+mn-lt"/>
              <a:ea typeface="+mn-ea"/>
              <a:cs typeface="+mn-cs"/>
            </a:rPr>
            <a:t>EL</a:t>
          </a:r>
          <a:r>
            <a:rPr lang="ja-JP" altLang="en-US" sz="900">
              <a:solidFill>
                <a:schemeClr val="dk1"/>
              </a:solidFill>
              <a:effectLst/>
              <a:latin typeface="+mn-lt"/>
              <a:ea typeface="+mn-ea"/>
              <a:cs typeface="+mn-cs"/>
            </a:rPr>
            <a:t>テレビ１台の節電機能　　　　：２００</a:t>
          </a:r>
          <a:r>
            <a:rPr lang="en-US" altLang="ja-JP" sz="900">
              <a:solidFill>
                <a:schemeClr val="dk1"/>
              </a:solidFill>
              <a:effectLst/>
              <a:latin typeface="+mn-lt"/>
              <a:ea typeface="+mn-ea"/>
              <a:cs typeface="+mn-cs"/>
            </a:rPr>
            <a:t>W</a:t>
          </a:r>
          <a:r>
            <a:rPr lang="ja-JP" altLang="en-US" sz="900">
              <a:solidFill>
                <a:schemeClr val="dk1"/>
              </a:solidFill>
              <a:effectLst/>
              <a:latin typeface="+mn-lt"/>
              <a:ea typeface="+mn-ea"/>
              <a:cs typeface="+mn-cs"/>
            </a:rPr>
            <a:t>　　　　　　　　　　　　 ・・・（２）</a:t>
          </a:r>
        </a:p>
        <a:p>
          <a:r>
            <a:rPr lang="ja-JP" altLang="en-US" sz="900">
              <a:solidFill>
                <a:schemeClr val="dk1"/>
              </a:solidFill>
              <a:effectLst/>
              <a:latin typeface="+mn-lt"/>
              <a:ea typeface="+mn-ea"/>
              <a:cs typeface="+mn-cs"/>
            </a:rPr>
            <a:t>　　・技術開発する大型有機</a:t>
          </a:r>
          <a:r>
            <a:rPr lang="en-US" altLang="ja-JP" sz="900">
              <a:solidFill>
                <a:schemeClr val="dk1"/>
              </a:solidFill>
              <a:effectLst/>
              <a:latin typeface="+mn-lt"/>
              <a:ea typeface="+mn-ea"/>
              <a:cs typeface="+mn-cs"/>
            </a:rPr>
            <a:t>EL</a:t>
          </a:r>
          <a:r>
            <a:rPr lang="ja-JP" altLang="en-US" sz="900">
              <a:solidFill>
                <a:schemeClr val="dk1"/>
              </a:solidFill>
              <a:effectLst/>
              <a:latin typeface="+mn-lt"/>
              <a:ea typeface="+mn-ea"/>
              <a:cs typeface="+mn-cs"/>
            </a:rPr>
            <a:t>テレビ１台の消費電力　：２１０</a:t>
          </a:r>
          <a:r>
            <a:rPr lang="en-US" altLang="ja-JP" sz="900">
              <a:solidFill>
                <a:schemeClr val="dk1"/>
              </a:solidFill>
              <a:effectLst/>
              <a:latin typeface="+mn-lt"/>
              <a:ea typeface="+mn-ea"/>
              <a:cs typeface="+mn-cs"/>
            </a:rPr>
            <a:t>W</a:t>
          </a:r>
          <a:r>
            <a:rPr lang="ja-JP" altLang="en-US" sz="900">
              <a:solidFill>
                <a:schemeClr val="dk1"/>
              </a:solidFill>
              <a:effectLst/>
              <a:latin typeface="+mn-lt"/>
              <a:ea typeface="+mn-ea"/>
              <a:cs typeface="+mn-cs"/>
            </a:rPr>
            <a:t>　（開発により</a:t>
          </a:r>
          <a:r>
            <a:rPr lang="en-US" altLang="ja-JP" sz="900">
              <a:solidFill>
                <a:schemeClr val="dk1"/>
              </a:solidFill>
              <a:effectLst/>
              <a:latin typeface="+mn-lt"/>
              <a:ea typeface="+mn-ea"/>
              <a:cs typeface="+mn-cs"/>
            </a:rPr>
            <a:t>60</a:t>
          </a:r>
          <a:r>
            <a:rPr lang="ja-JP" altLang="en-US" sz="900">
              <a:solidFill>
                <a:schemeClr val="dk1"/>
              </a:solidFill>
              <a:effectLst/>
              <a:latin typeface="+mn-lt"/>
              <a:ea typeface="+mn-ea"/>
              <a:cs typeface="+mn-cs"/>
            </a:rPr>
            <a:t>％減）　 ・・・（３）</a:t>
          </a:r>
        </a:p>
        <a:p>
          <a:endParaRPr lang="ja-JP" altLang="en-US" sz="900">
            <a:solidFill>
              <a:schemeClr val="dk1"/>
            </a:solidFill>
            <a:effectLst/>
            <a:latin typeface="+mn-lt"/>
            <a:ea typeface="+mn-ea"/>
            <a:cs typeface="+mn-cs"/>
          </a:endParaRPr>
        </a:p>
        <a:p>
          <a:r>
            <a:rPr lang="ja-JP" altLang="en-US" sz="900">
              <a:solidFill>
                <a:schemeClr val="dk1"/>
              </a:solidFill>
              <a:effectLst/>
              <a:latin typeface="+mn-lt"/>
              <a:ea typeface="+mn-ea"/>
              <a:cs typeface="+mn-cs"/>
            </a:rPr>
            <a:t>　　テレビの年間消費電力量（</a:t>
          </a:r>
          <a:r>
            <a:rPr lang="en-US" altLang="ja-JP" sz="900">
              <a:solidFill>
                <a:schemeClr val="dk1"/>
              </a:solidFill>
              <a:effectLst/>
              <a:latin typeface="+mn-lt"/>
              <a:ea typeface="+mn-ea"/>
              <a:cs typeface="+mn-cs"/>
            </a:rPr>
            <a:t>E</a:t>
          </a:r>
          <a:r>
            <a:rPr lang="ja-JP" altLang="en-US" sz="900">
              <a:solidFill>
                <a:schemeClr val="dk1"/>
              </a:solidFill>
              <a:effectLst/>
              <a:latin typeface="+mn-lt"/>
              <a:ea typeface="+mn-ea"/>
              <a:cs typeface="+mn-cs"/>
            </a:rPr>
            <a:t>）については、以下で算出</a:t>
          </a:r>
        </a:p>
        <a:p>
          <a:r>
            <a:rPr lang="ja-JP" altLang="en-US" sz="900">
              <a:solidFill>
                <a:schemeClr val="dk1"/>
              </a:solidFill>
              <a:effectLst/>
              <a:latin typeface="+mn-lt"/>
              <a:ea typeface="+mn-ea"/>
              <a:cs typeface="+mn-cs"/>
            </a:rPr>
            <a:t>　　Ｅ＝｛（Ｐｏ－ＰＡ </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ｔ１＋Ｐｓ</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ｔ２｝／１０００（ｋＷ・ｈ／年）</a:t>
          </a:r>
        </a:p>
        <a:p>
          <a:r>
            <a:rPr lang="ja-JP" altLang="en-US" sz="900">
              <a:solidFill>
                <a:schemeClr val="dk1"/>
              </a:solidFill>
              <a:effectLst/>
              <a:latin typeface="+mn-lt"/>
              <a:ea typeface="+mn-ea"/>
              <a:cs typeface="+mn-cs"/>
            </a:rPr>
            <a:t>　　Ｐｏ：消費電力	ｔ１：動作時間（視聴時間：４．５時間／日）</a:t>
          </a:r>
        </a:p>
        <a:p>
          <a:r>
            <a:rPr lang="ja-JP" altLang="en-US" sz="900">
              <a:solidFill>
                <a:schemeClr val="dk1"/>
              </a:solidFill>
              <a:effectLst/>
              <a:latin typeface="+mn-lt"/>
              <a:ea typeface="+mn-ea"/>
              <a:cs typeface="+mn-cs"/>
            </a:rPr>
            <a:t>　　ＰＡ：節電機能　　　ｔ２：待機時間</a:t>
          </a:r>
        </a:p>
        <a:p>
          <a:r>
            <a:rPr lang="ja-JP" altLang="en-US" sz="900">
              <a:solidFill>
                <a:schemeClr val="dk1"/>
              </a:solidFill>
              <a:effectLst/>
              <a:latin typeface="+mn-lt"/>
              <a:ea typeface="+mn-ea"/>
              <a:cs typeface="+mn-cs"/>
            </a:rPr>
            <a:t>　　Ｐｓ：待機電力（但し、待機電力が十分小さいため０とした）</a:t>
          </a:r>
        </a:p>
        <a:p>
          <a:endParaRPr lang="ja-JP" altLang="en-US" sz="900">
            <a:solidFill>
              <a:schemeClr val="dk1"/>
            </a:solidFill>
            <a:effectLst/>
            <a:latin typeface="+mn-lt"/>
            <a:ea typeface="+mn-ea"/>
            <a:cs typeface="+mn-cs"/>
          </a:endParaRPr>
        </a:p>
        <a:p>
          <a:r>
            <a:rPr lang="ja-JP" altLang="en-US" sz="900">
              <a:solidFill>
                <a:schemeClr val="dk1"/>
              </a:solidFill>
              <a:effectLst/>
              <a:latin typeface="+mn-lt"/>
              <a:ea typeface="+mn-ea"/>
              <a:cs typeface="+mn-cs"/>
            </a:rPr>
            <a:t>　　・現在の大型有機</a:t>
          </a:r>
          <a:r>
            <a:rPr lang="en-US" altLang="ja-JP" sz="900">
              <a:solidFill>
                <a:schemeClr val="dk1"/>
              </a:solidFill>
              <a:effectLst/>
              <a:latin typeface="+mn-lt"/>
              <a:ea typeface="+mn-ea"/>
              <a:cs typeface="+mn-cs"/>
            </a:rPr>
            <a:t>EL</a:t>
          </a:r>
          <a:r>
            <a:rPr lang="ja-JP" altLang="en-US" sz="900">
              <a:solidFill>
                <a:schemeClr val="dk1"/>
              </a:solidFill>
              <a:effectLst/>
              <a:latin typeface="+mn-lt"/>
              <a:ea typeface="+mn-ea"/>
              <a:cs typeface="+mn-cs"/>
            </a:rPr>
            <a:t>テレビ１台の年間消費電力量　：</a:t>
          </a:r>
        </a:p>
        <a:p>
          <a:r>
            <a:rPr lang="ja-JP" altLang="en-US" sz="900">
              <a:solidFill>
                <a:schemeClr val="dk1"/>
              </a:solidFill>
              <a:effectLst/>
              <a:latin typeface="+mn-lt"/>
              <a:ea typeface="+mn-ea"/>
              <a:cs typeface="+mn-cs"/>
            </a:rPr>
            <a:t>　　　Ｅ＝（３５０－２００）</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４．５</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３６０＝２４６．４</a:t>
          </a:r>
          <a:r>
            <a:rPr lang="en-US" altLang="ja-JP" sz="900">
              <a:solidFill>
                <a:schemeClr val="dk1"/>
              </a:solidFill>
              <a:effectLst/>
              <a:latin typeface="+mn-lt"/>
              <a:ea typeface="+mn-ea"/>
              <a:cs typeface="+mn-cs"/>
            </a:rPr>
            <a:t>kWh</a:t>
          </a:r>
          <a:r>
            <a:rPr lang="ja-JP" altLang="en-US" sz="900">
              <a:solidFill>
                <a:schemeClr val="dk1"/>
              </a:solidFill>
              <a:effectLst/>
              <a:latin typeface="+mn-lt"/>
              <a:ea typeface="+mn-ea"/>
              <a:cs typeface="+mn-cs"/>
            </a:rPr>
            <a:t>／（個・年）　　　　　　 ・・・（４）　</a:t>
          </a:r>
        </a:p>
        <a:p>
          <a:r>
            <a:rPr lang="ja-JP" altLang="en-US" sz="900">
              <a:solidFill>
                <a:schemeClr val="dk1"/>
              </a:solidFill>
              <a:effectLst/>
              <a:latin typeface="+mn-lt"/>
              <a:ea typeface="+mn-ea"/>
              <a:cs typeface="+mn-cs"/>
            </a:rPr>
            <a:t>　　・技術開発する大型有機</a:t>
          </a:r>
          <a:r>
            <a:rPr lang="en-US" altLang="ja-JP" sz="900">
              <a:solidFill>
                <a:schemeClr val="dk1"/>
              </a:solidFill>
              <a:effectLst/>
              <a:latin typeface="+mn-lt"/>
              <a:ea typeface="+mn-ea"/>
              <a:cs typeface="+mn-cs"/>
            </a:rPr>
            <a:t>EL</a:t>
          </a:r>
          <a:r>
            <a:rPr lang="ja-JP" altLang="en-US" sz="900">
              <a:solidFill>
                <a:schemeClr val="dk1"/>
              </a:solidFill>
              <a:effectLst/>
              <a:latin typeface="+mn-lt"/>
              <a:ea typeface="+mn-ea"/>
              <a:cs typeface="+mn-cs"/>
            </a:rPr>
            <a:t>テレビ１台の消費電力量：</a:t>
          </a:r>
        </a:p>
        <a:p>
          <a:r>
            <a:rPr lang="ja-JP" altLang="en-US" sz="900">
              <a:solidFill>
                <a:schemeClr val="dk1"/>
              </a:solidFill>
              <a:effectLst/>
              <a:latin typeface="+mn-lt"/>
              <a:ea typeface="+mn-ea"/>
              <a:cs typeface="+mn-cs"/>
            </a:rPr>
            <a:t>　　　Ｅ＝（２１０－２００</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０．６）</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４．５</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３６０＝１４５．８</a:t>
          </a:r>
          <a:r>
            <a:rPr lang="en-US" altLang="ja-JP" sz="900">
              <a:solidFill>
                <a:schemeClr val="dk1"/>
              </a:solidFill>
              <a:effectLst/>
              <a:latin typeface="+mn-lt"/>
              <a:ea typeface="+mn-ea"/>
              <a:cs typeface="+mn-cs"/>
            </a:rPr>
            <a:t>kWh</a:t>
          </a:r>
          <a:r>
            <a:rPr lang="ja-JP" altLang="en-US" sz="900">
              <a:solidFill>
                <a:schemeClr val="dk1"/>
              </a:solidFill>
              <a:effectLst/>
              <a:latin typeface="+mn-lt"/>
              <a:ea typeface="+mn-ea"/>
              <a:cs typeface="+mn-cs"/>
            </a:rPr>
            <a:t>／（個・年）　 　・・・（５）</a:t>
          </a:r>
        </a:p>
        <a:p>
          <a:r>
            <a:rPr lang="ja-JP" altLang="en-US" sz="900">
              <a:solidFill>
                <a:schemeClr val="dk1"/>
              </a:solidFill>
              <a:effectLst/>
              <a:latin typeface="+mn-lt"/>
              <a:ea typeface="+mn-ea"/>
              <a:cs typeface="+mn-cs"/>
            </a:rPr>
            <a:t>　　（開発による消費電力減に比例し、節電効果の影響も</a:t>
          </a:r>
          <a:r>
            <a:rPr lang="en-US" altLang="ja-JP" sz="900">
              <a:solidFill>
                <a:schemeClr val="dk1"/>
              </a:solidFill>
              <a:effectLst/>
              <a:latin typeface="+mn-lt"/>
              <a:ea typeface="+mn-ea"/>
              <a:cs typeface="+mn-cs"/>
            </a:rPr>
            <a:t>60</a:t>
          </a:r>
          <a:r>
            <a:rPr lang="ja-JP" altLang="en-US" sz="900">
              <a:solidFill>
                <a:schemeClr val="dk1"/>
              </a:solidFill>
              <a:effectLst/>
              <a:latin typeface="+mn-lt"/>
              <a:ea typeface="+mn-ea"/>
              <a:cs typeface="+mn-cs"/>
            </a:rPr>
            <a:t>％減とした）</a:t>
          </a:r>
        </a:p>
        <a:p>
          <a:r>
            <a:rPr lang="ja-JP" altLang="en-US" sz="900">
              <a:solidFill>
                <a:schemeClr val="dk1"/>
              </a:solidFill>
              <a:effectLst/>
              <a:latin typeface="+mn-lt"/>
              <a:ea typeface="+mn-ea"/>
              <a:cs typeface="+mn-cs"/>
            </a:rPr>
            <a:t>　　　　　　　　　　　</a:t>
          </a:r>
        </a:p>
        <a:p>
          <a:endParaRPr lang="ja-JP" altLang="en-US" sz="900">
            <a:solidFill>
              <a:schemeClr val="dk1"/>
            </a:solidFill>
            <a:effectLst/>
            <a:latin typeface="+mn-lt"/>
            <a:ea typeface="+mn-ea"/>
            <a:cs typeface="+mn-cs"/>
          </a:endParaRPr>
        </a:p>
        <a:p>
          <a:r>
            <a:rPr lang="ja-JP" altLang="en-US" sz="900">
              <a:solidFill>
                <a:schemeClr val="dk1"/>
              </a:solidFill>
              <a:effectLst/>
              <a:latin typeface="+mn-lt"/>
              <a:ea typeface="+mn-ea"/>
              <a:cs typeface="+mn-cs"/>
            </a:rPr>
            <a:t>　○定数等　　　　　　　　</a:t>
          </a:r>
        </a:p>
        <a:p>
          <a:r>
            <a:rPr lang="ja-JP" altLang="en-US" sz="900">
              <a:solidFill>
                <a:schemeClr val="dk1"/>
              </a:solidFill>
              <a:effectLst/>
              <a:latin typeface="+mn-lt"/>
              <a:ea typeface="+mn-ea"/>
              <a:cs typeface="+mn-cs"/>
            </a:rPr>
            <a:t>　　・電力受電端発熱量：９．３７０</a:t>
          </a:r>
          <a:r>
            <a:rPr lang="en-US" altLang="ja-JP" sz="900">
              <a:solidFill>
                <a:schemeClr val="dk1"/>
              </a:solidFill>
              <a:effectLst/>
              <a:latin typeface="+mn-lt"/>
              <a:ea typeface="+mn-ea"/>
              <a:cs typeface="+mn-cs"/>
            </a:rPr>
            <a:t>MJ</a:t>
          </a:r>
          <a:r>
            <a:rPr lang="ja-JP" altLang="en-US" sz="900">
              <a:solidFill>
                <a:schemeClr val="dk1"/>
              </a:solidFill>
              <a:effectLst/>
              <a:latin typeface="+mn-lt"/>
              <a:ea typeface="+mn-ea"/>
              <a:cs typeface="+mn-cs"/>
            </a:rPr>
            <a:t>／</a:t>
          </a:r>
          <a:r>
            <a:rPr lang="en-US" altLang="ja-JP" sz="900">
              <a:solidFill>
                <a:schemeClr val="dk1"/>
              </a:solidFill>
              <a:effectLst/>
              <a:latin typeface="+mn-lt"/>
              <a:ea typeface="+mn-ea"/>
              <a:cs typeface="+mn-cs"/>
            </a:rPr>
            <a:t>kW</a:t>
          </a:r>
          <a:r>
            <a:rPr lang="ja-JP" altLang="en-US" sz="900">
              <a:solidFill>
                <a:schemeClr val="dk1"/>
              </a:solidFill>
              <a:effectLst/>
              <a:latin typeface="+mn-lt"/>
              <a:ea typeface="+mn-ea"/>
              <a:cs typeface="+mn-cs"/>
            </a:rPr>
            <a:t>ｈ（別表より）</a:t>
          </a:r>
        </a:p>
        <a:p>
          <a:endParaRPr lang="ja-JP" altLang="en-US" sz="900">
            <a:solidFill>
              <a:schemeClr val="dk1"/>
            </a:solidFill>
            <a:effectLst/>
            <a:latin typeface="+mn-lt"/>
            <a:ea typeface="+mn-ea"/>
            <a:cs typeface="+mn-cs"/>
          </a:endParaRPr>
        </a:p>
        <a:p>
          <a:r>
            <a:rPr lang="ja-JP" altLang="en-US" sz="900">
              <a:solidFill>
                <a:schemeClr val="dk1"/>
              </a:solidFill>
              <a:effectLst/>
              <a:latin typeface="+mn-lt"/>
              <a:ea typeface="+mn-ea"/>
              <a:cs typeface="+mn-cs"/>
            </a:rPr>
            <a:t>　○原油への換算</a:t>
          </a:r>
        </a:p>
        <a:p>
          <a:r>
            <a:rPr lang="ja-JP" altLang="en-US" sz="900">
              <a:solidFill>
                <a:schemeClr val="dk1"/>
              </a:solidFill>
              <a:effectLst/>
              <a:latin typeface="+mn-lt"/>
              <a:ea typeface="+mn-ea"/>
              <a:cs typeface="+mn-cs"/>
            </a:rPr>
            <a:t>　　・発熱量１</a:t>
          </a:r>
          <a:r>
            <a:rPr lang="en-US" altLang="ja-JP" sz="900">
              <a:solidFill>
                <a:schemeClr val="dk1"/>
              </a:solidFill>
              <a:effectLst/>
              <a:latin typeface="+mn-lt"/>
              <a:ea typeface="+mn-ea"/>
              <a:cs typeface="+mn-cs"/>
            </a:rPr>
            <a:t>MJ</a:t>
          </a:r>
          <a:r>
            <a:rPr lang="ja-JP" altLang="en-US" sz="900">
              <a:solidFill>
                <a:schemeClr val="dk1"/>
              </a:solidFill>
              <a:effectLst/>
              <a:latin typeface="+mn-lt"/>
              <a:ea typeface="+mn-ea"/>
              <a:cs typeface="+mn-cs"/>
            </a:rPr>
            <a:t>を原油２．５８</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１０－５</a:t>
          </a:r>
          <a:r>
            <a:rPr lang="en-US" altLang="ja-JP" sz="900">
              <a:solidFill>
                <a:schemeClr val="dk1"/>
              </a:solidFill>
              <a:effectLst/>
              <a:latin typeface="+mn-lt"/>
              <a:ea typeface="+mn-ea"/>
              <a:cs typeface="+mn-cs"/>
            </a:rPr>
            <a:t>kL</a:t>
          </a:r>
        </a:p>
        <a:p>
          <a:endParaRPr lang="en-US" altLang="ja-JP" sz="900">
            <a:solidFill>
              <a:schemeClr val="dk1"/>
            </a:solidFill>
            <a:effectLst/>
            <a:latin typeface="+mn-lt"/>
            <a:ea typeface="+mn-ea"/>
            <a:cs typeface="+mn-cs"/>
          </a:endParaRPr>
        </a:p>
        <a:p>
          <a:r>
            <a:rPr lang="ja-JP" altLang="en-US" sz="900">
              <a:solidFill>
                <a:schemeClr val="dk1"/>
              </a:solidFill>
              <a:effectLst/>
              <a:latin typeface="+mn-lt"/>
              <a:ea typeface="+mn-ea"/>
              <a:cs typeface="+mn-cs"/>
            </a:rPr>
            <a:t>　指標Ａ（効果量）</a:t>
          </a:r>
        </a:p>
        <a:p>
          <a:r>
            <a:rPr lang="ja-JP" altLang="en-US" sz="900">
              <a:solidFill>
                <a:schemeClr val="dk1"/>
              </a:solidFill>
              <a:effectLst/>
              <a:latin typeface="+mn-lt"/>
              <a:ea typeface="+mn-ea"/>
              <a:cs typeface="+mn-cs"/>
            </a:rPr>
            <a:t>　・大型有機</a:t>
          </a:r>
          <a:r>
            <a:rPr lang="en-US" altLang="ja-JP" sz="900">
              <a:solidFill>
                <a:schemeClr val="dk1"/>
              </a:solidFill>
              <a:effectLst/>
              <a:latin typeface="+mn-lt"/>
              <a:ea typeface="+mn-ea"/>
              <a:cs typeface="+mn-cs"/>
            </a:rPr>
            <a:t>EL</a:t>
          </a:r>
          <a:r>
            <a:rPr lang="ja-JP" altLang="en-US" sz="900">
              <a:solidFill>
                <a:schemeClr val="dk1"/>
              </a:solidFill>
              <a:effectLst/>
              <a:latin typeface="+mn-lt"/>
              <a:ea typeface="+mn-ea"/>
              <a:cs typeface="+mn-cs"/>
            </a:rPr>
            <a:t>テレビの１台における年間消費電力削減量は（４）－（５）より、１００．６</a:t>
          </a:r>
          <a:r>
            <a:rPr lang="en-US" altLang="ja-JP" sz="900">
              <a:solidFill>
                <a:schemeClr val="dk1"/>
              </a:solidFill>
              <a:effectLst/>
              <a:latin typeface="+mn-lt"/>
              <a:ea typeface="+mn-ea"/>
              <a:cs typeface="+mn-cs"/>
            </a:rPr>
            <a:t>kW</a:t>
          </a:r>
          <a:r>
            <a:rPr lang="ja-JP" altLang="en-US" sz="900">
              <a:solidFill>
                <a:schemeClr val="dk1"/>
              </a:solidFill>
              <a:effectLst/>
              <a:latin typeface="+mn-lt"/>
              <a:ea typeface="+mn-ea"/>
              <a:cs typeface="+mn-cs"/>
            </a:rPr>
            <a:t>ｈ／（個・年）</a:t>
          </a:r>
        </a:p>
        <a:p>
          <a:r>
            <a:rPr lang="ja-JP" altLang="en-US" sz="900">
              <a:solidFill>
                <a:schemeClr val="dk1"/>
              </a:solidFill>
              <a:effectLst/>
              <a:latin typeface="+mn-lt"/>
              <a:ea typeface="+mn-ea"/>
              <a:cs typeface="+mn-cs"/>
            </a:rPr>
            <a:t>　・定数から大型有機</a:t>
          </a:r>
          <a:r>
            <a:rPr lang="en-US" altLang="ja-JP" sz="900">
              <a:solidFill>
                <a:schemeClr val="dk1"/>
              </a:solidFill>
              <a:effectLst/>
              <a:latin typeface="+mn-lt"/>
              <a:ea typeface="+mn-ea"/>
              <a:cs typeface="+mn-cs"/>
            </a:rPr>
            <a:t>EL</a:t>
          </a:r>
          <a:r>
            <a:rPr lang="ja-JP" altLang="en-US" sz="900">
              <a:solidFill>
                <a:schemeClr val="dk1"/>
              </a:solidFill>
              <a:effectLst/>
              <a:latin typeface="+mn-lt"/>
              <a:ea typeface="+mn-ea"/>
              <a:cs typeface="+mn-cs"/>
            </a:rPr>
            <a:t>テレビ１台の年間消費電力削減量を原油量に換算すると、</a:t>
          </a:r>
        </a:p>
        <a:p>
          <a:r>
            <a:rPr lang="ja-JP" altLang="en-US" sz="900">
              <a:solidFill>
                <a:schemeClr val="dk1"/>
              </a:solidFill>
              <a:effectLst/>
              <a:latin typeface="+mn-lt"/>
              <a:ea typeface="+mn-ea"/>
              <a:cs typeface="+mn-cs"/>
            </a:rPr>
            <a:t>　　１００．６</a:t>
          </a:r>
          <a:r>
            <a:rPr lang="en-US" altLang="ja-JP" sz="900">
              <a:solidFill>
                <a:schemeClr val="dk1"/>
              </a:solidFill>
              <a:effectLst/>
              <a:latin typeface="+mn-lt"/>
              <a:ea typeface="+mn-ea"/>
              <a:cs typeface="+mn-cs"/>
            </a:rPr>
            <a:t>kW</a:t>
          </a:r>
          <a:r>
            <a:rPr lang="ja-JP" altLang="en-US" sz="900">
              <a:solidFill>
                <a:schemeClr val="dk1"/>
              </a:solidFill>
              <a:effectLst/>
              <a:latin typeface="+mn-lt"/>
              <a:ea typeface="+mn-ea"/>
              <a:cs typeface="+mn-cs"/>
            </a:rPr>
            <a:t>ｈ／</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個・年）</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９．３７０</a:t>
          </a:r>
          <a:r>
            <a:rPr lang="en-US" altLang="ja-JP" sz="900">
              <a:solidFill>
                <a:schemeClr val="dk1"/>
              </a:solidFill>
              <a:effectLst/>
              <a:latin typeface="+mn-lt"/>
              <a:ea typeface="+mn-ea"/>
              <a:cs typeface="+mn-cs"/>
            </a:rPr>
            <a:t>MJ</a:t>
          </a:r>
          <a:r>
            <a:rPr lang="ja-JP" altLang="en-US" sz="900">
              <a:solidFill>
                <a:schemeClr val="dk1"/>
              </a:solidFill>
              <a:effectLst/>
              <a:latin typeface="+mn-lt"/>
              <a:ea typeface="+mn-ea"/>
              <a:cs typeface="+mn-cs"/>
            </a:rPr>
            <a:t>／</a:t>
          </a:r>
          <a:r>
            <a:rPr lang="en-US" altLang="ja-JP" sz="900">
              <a:solidFill>
                <a:schemeClr val="dk1"/>
              </a:solidFill>
              <a:effectLst/>
              <a:latin typeface="+mn-lt"/>
              <a:ea typeface="+mn-ea"/>
              <a:cs typeface="+mn-cs"/>
            </a:rPr>
            <a:t>kW</a:t>
          </a:r>
          <a:r>
            <a:rPr lang="ja-JP" altLang="en-US" sz="900">
              <a:solidFill>
                <a:schemeClr val="dk1"/>
              </a:solidFill>
              <a:effectLst/>
              <a:latin typeface="+mn-lt"/>
              <a:ea typeface="+mn-ea"/>
              <a:cs typeface="+mn-cs"/>
            </a:rPr>
            <a:t>ｈ</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２．５８</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１０－５</a:t>
          </a:r>
          <a:r>
            <a:rPr lang="en-US" altLang="ja-JP" sz="900">
              <a:solidFill>
                <a:schemeClr val="dk1"/>
              </a:solidFill>
              <a:effectLst/>
              <a:latin typeface="+mn-lt"/>
              <a:ea typeface="+mn-ea"/>
              <a:cs typeface="+mn-cs"/>
            </a:rPr>
            <a:t>kL</a:t>
          </a:r>
          <a:r>
            <a:rPr lang="ja-JP" altLang="en-US" sz="900">
              <a:solidFill>
                <a:schemeClr val="dk1"/>
              </a:solidFill>
              <a:effectLst/>
              <a:latin typeface="+mn-lt"/>
              <a:ea typeface="+mn-ea"/>
              <a:cs typeface="+mn-cs"/>
            </a:rPr>
            <a:t>／</a:t>
          </a:r>
          <a:r>
            <a:rPr lang="en-US" altLang="ja-JP" sz="900">
              <a:solidFill>
                <a:schemeClr val="dk1"/>
              </a:solidFill>
              <a:effectLst/>
              <a:latin typeface="+mn-lt"/>
              <a:ea typeface="+mn-ea"/>
              <a:cs typeface="+mn-cs"/>
            </a:rPr>
            <a:t>MJ</a:t>
          </a:r>
        </a:p>
        <a:p>
          <a:r>
            <a:rPr lang="ja-JP" altLang="en-US" sz="900">
              <a:solidFill>
                <a:schemeClr val="dk1"/>
              </a:solidFill>
              <a:effectLst/>
              <a:latin typeface="+mn-lt"/>
              <a:ea typeface="+mn-ea"/>
              <a:cs typeface="+mn-cs"/>
            </a:rPr>
            <a:t>　　　　　　　＝０．０２４</a:t>
          </a:r>
          <a:r>
            <a:rPr lang="en-US" altLang="ja-JP" sz="900">
              <a:solidFill>
                <a:schemeClr val="dk1"/>
              </a:solidFill>
              <a:effectLst/>
              <a:latin typeface="+mn-lt"/>
              <a:ea typeface="+mn-ea"/>
              <a:cs typeface="+mn-cs"/>
            </a:rPr>
            <a:t>kL</a:t>
          </a:r>
          <a:r>
            <a:rPr lang="ja-JP" altLang="en-US" sz="900">
              <a:solidFill>
                <a:schemeClr val="dk1"/>
              </a:solidFill>
              <a:effectLst/>
              <a:latin typeface="+mn-lt"/>
              <a:ea typeface="+mn-ea"/>
              <a:cs typeface="+mn-cs"/>
            </a:rPr>
            <a:t>／</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個・年）　　　　　　　　　　　　　　　　　　　　　　　・・・（６）  </a:t>
          </a:r>
        </a:p>
        <a:p>
          <a:endParaRPr lang="ja-JP" altLang="en-US" sz="900">
            <a:solidFill>
              <a:schemeClr val="dk1"/>
            </a:solidFill>
            <a:effectLst/>
            <a:latin typeface="+mn-lt"/>
            <a:ea typeface="+mn-ea"/>
            <a:cs typeface="+mn-cs"/>
          </a:endParaRPr>
        </a:p>
        <a:p>
          <a:r>
            <a:rPr lang="ja-JP" altLang="en-US" sz="900">
              <a:solidFill>
                <a:schemeClr val="dk1"/>
              </a:solidFill>
              <a:effectLst/>
              <a:latin typeface="+mn-lt"/>
              <a:ea typeface="+mn-ea"/>
              <a:cs typeface="+mn-cs"/>
            </a:rPr>
            <a:t>　指標Ｂ（導入量）</a:t>
          </a:r>
        </a:p>
        <a:p>
          <a:r>
            <a:rPr lang="ja-JP" altLang="en-US" sz="900">
              <a:solidFill>
                <a:schemeClr val="dk1"/>
              </a:solidFill>
              <a:effectLst/>
              <a:latin typeface="+mn-lt"/>
              <a:ea typeface="+mn-ea"/>
              <a:cs typeface="+mn-cs"/>
            </a:rPr>
            <a:t>　・２０４０年の導入量は、国内テレビ生産、大型テレビの割合、開発技術導入率、買換率等から</a:t>
          </a:r>
        </a:p>
        <a:p>
          <a:r>
            <a:rPr lang="ja-JP" altLang="en-US" sz="900">
              <a:solidFill>
                <a:schemeClr val="dk1"/>
              </a:solidFill>
              <a:effectLst/>
              <a:latin typeface="+mn-lt"/>
              <a:ea typeface="+mn-ea"/>
              <a:cs typeface="+mn-cs"/>
            </a:rPr>
            <a:t>　　５７０万台（２０４０年市場ストック数）　　　　 　　　　　　　　　　　  　　　　　・・・（７）</a:t>
          </a:r>
        </a:p>
        <a:p>
          <a:r>
            <a:rPr lang="ja-JP" altLang="en-US" sz="900">
              <a:solidFill>
                <a:schemeClr val="dk1"/>
              </a:solidFill>
              <a:effectLst/>
              <a:latin typeface="+mn-lt"/>
              <a:ea typeface="+mn-ea"/>
              <a:cs typeface="+mn-cs"/>
            </a:rPr>
            <a:t>　　　　　　　　　　　　　</a:t>
          </a:r>
        </a:p>
        <a:p>
          <a:endParaRPr lang="ja-JP" altLang="en-US" sz="900">
            <a:solidFill>
              <a:schemeClr val="dk1"/>
            </a:solidFill>
            <a:effectLst/>
            <a:latin typeface="+mn-lt"/>
            <a:ea typeface="+mn-ea"/>
            <a:cs typeface="+mn-cs"/>
          </a:endParaRPr>
        </a:p>
        <a:p>
          <a:r>
            <a:rPr lang="ja-JP" altLang="en-US" sz="900">
              <a:solidFill>
                <a:schemeClr val="dk1"/>
              </a:solidFill>
              <a:effectLst/>
              <a:latin typeface="+mn-lt"/>
              <a:ea typeface="+mn-ea"/>
              <a:cs typeface="+mn-cs"/>
            </a:rPr>
            <a:t>　●省エネルギー効果量（原油換算値）</a:t>
          </a:r>
        </a:p>
        <a:p>
          <a:r>
            <a:rPr lang="ja-JP" altLang="en-US" sz="900">
              <a:solidFill>
                <a:schemeClr val="dk1"/>
              </a:solidFill>
              <a:effectLst/>
              <a:latin typeface="+mn-lt"/>
              <a:ea typeface="+mn-ea"/>
              <a:cs typeface="+mn-cs"/>
            </a:rPr>
            <a:t>　　以上の指標Ａ、指標Ｂの計算結果から、</a:t>
          </a:r>
        </a:p>
        <a:p>
          <a:r>
            <a:rPr lang="ja-JP" altLang="en-US" sz="900">
              <a:solidFill>
                <a:schemeClr val="dk1"/>
              </a:solidFill>
              <a:effectLst/>
              <a:latin typeface="+mn-lt"/>
              <a:ea typeface="+mn-ea"/>
              <a:cs typeface="+mn-cs"/>
            </a:rPr>
            <a:t>　　　　（６）</a:t>
          </a:r>
          <a:r>
            <a:rPr lang="en-US" altLang="ja-JP" sz="900">
              <a:solidFill>
                <a:schemeClr val="dk1"/>
              </a:solidFill>
              <a:effectLst/>
              <a:latin typeface="+mn-lt"/>
              <a:ea typeface="+mn-ea"/>
              <a:cs typeface="+mn-cs"/>
            </a:rPr>
            <a:t>×</a:t>
          </a:r>
          <a:r>
            <a:rPr lang="ja-JP" altLang="en-US" sz="900">
              <a:solidFill>
                <a:schemeClr val="dk1"/>
              </a:solidFill>
              <a:effectLst/>
              <a:latin typeface="+mn-lt"/>
              <a:ea typeface="+mn-ea"/>
              <a:cs typeface="+mn-cs"/>
            </a:rPr>
            <a:t>（７）＝１３．８万</a:t>
          </a:r>
          <a:r>
            <a:rPr lang="en-US" altLang="ja-JP" sz="900">
              <a:solidFill>
                <a:schemeClr val="dk1"/>
              </a:solidFill>
              <a:effectLst/>
              <a:latin typeface="+mn-lt"/>
              <a:ea typeface="+mn-ea"/>
              <a:cs typeface="+mn-cs"/>
            </a:rPr>
            <a:t>kL</a:t>
          </a:r>
          <a:r>
            <a:rPr lang="ja-JP" altLang="en-US" sz="900">
              <a:solidFill>
                <a:schemeClr val="dk1"/>
              </a:solidFill>
              <a:effectLst/>
              <a:latin typeface="+mn-lt"/>
              <a:ea typeface="+mn-ea"/>
              <a:cs typeface="+mn-cs"/>
            </a:rPr>
            <a:t>／（個・年）</a:t>
          </a:r>
          <a:endParaRPr kumimoji="1"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43BB4-1329-4EF7-AA62-A25CACC40C50}">
  <sheetPr>
    <pageSetUpPr fitToPage="1"/>
  </sheetPr>
  <dimension ref="B1:L13"/>
  <sheetViews>
    <sheetView zoomScale="85" zoomScaleNormal="85" workbookViewId="0">
      <selection activeCell="P19" sqref="P19"/>
    </sheetView>
  </sheetViews>
  <sheetFormatPr defaultRowHeight="18.75" x14ac:dyDescent="0.4"/>
  <cols>
    <col min="1" max="1" width="1.5" customWidth="1"/>
    <col min="12" max="12" width="13.5" customWidth="1"/>
  </cols>
  <sheetData>
    <row r="1" spans="2:12" ht="9" customHeight="1" thickBot="1" x14ac:dyDescent="0.45"/>
    <row r="2" spans="2:12" x14ac:dyDescent="0.4">
      <c r="B2" s="55" t="s">
        <v>94</v>
      </c>
      <c r="C2" s="56"/>
      <c r="D2" s="56"/>
      <c r="E2" s="56"/>
      <c r="F2" s="56"/>
      <c r="G2" s="56"/>
      <c r="H2" s="56"/>
      <c r="I2" s="56"/>
      <c r="J2" s="56"/>
      <c r="K2" s="56"/>
      <c r="L2" s="57"/>
    </row>
    <row r="3" spans="2:12" x14ac:dyDescent="0.4">
      <c r="B3" s="58"/>
      <c r="C3" s="59"/>
      <c r="D3" s="59"/>
      <c r="E3" s="59"/>
      <c r="F3" s="59"/>
      <c r="G3" s="59"/>
      <c r="H3" s="59"/>
      <c r="I3" s="59"/>
      <c r="J3" s="59"/>
      <c r="K3" s="59"/>
      <c r="L3" s="60"/>
    </row>
    <row r="4" spans="2:12" x14ac:dyDescent="0.4">
      <c r="B4" s="58"/>
      <c r="C4" s="59"/>
      <c r="D4" s="59"/>
      <c r="E4" s="59"/>
      <c r="F4" s="59"/>
      <c r="G4" s="59"/>
      <c r="H4" s="59"/>
      <c r="I4" s="59"/>
      <c r="J4" s="59"/>
      <c r="K4" s="59"/>
      <c r="L4" s="60"/>
    </row>
    <row r="5" spans="2:12" x14ac:dyDescent="0.4">
      <c r="B5" s="58"/>
      <c r="C5" s="59"/>
      <c r="D5" s="59"/>
      <c r="E5" s="59"/>
      <c r="F5" s="59"/>
      <c r="G5" s="59"/>
      <c r="H5" s="59"/>
      <c r="I5" s="59"/>
      <c r="J5" s="59"/>
      <c r="K5" s="59"/>
      <c r="L5" s="60"/>
    </row>
    <row r="6" spans="2:12" x14ac:dyDescent="0.4">
      <c r="B6" s="58"/>
      <c r="C6" s="59"/>
      <c r="D6" s="59"/>
      <c r="E6" s="59"/>
      <c r="F6" s="59"/>
      <c r="G6" s="59"/>
      <c r="H6" s="59"/>
      <c r="I6" s="59"/>
      <c r="J6" s="59"/>
      <c r="K6" s="59"/>
      <c r="L6" s="60"/>
    </row>
    <row r="7" spans="2:12" x14ac:dyDescent="0.4">
      <c r="B7" s="58"/>
      <c r="C7" s="59"/>
      <c r="D7" s="59"/>
      <c r="E7" s="59"/>
      <c r="F7" s="59"/>
      <c r="G7" s="59"/>
      <c r="H7" s="59"/>
      <c r="I7" s="59"/>
      <c r="J7" s="59"/>
      <c r="K7" s="59"/>
      <c r="L7" s="60"/>
    </row>
    <row r="8" spans="2:12" ht="19.5" thickBot="1" x14ac:dyDescent="0.45">
      <c r="B8" s="61"/>
      <c r="C8" s="62"/>
      <c r="D8" s="62"/>
      <c r="E8" s="62"/>
      <c r="F8" s="62"/>
      <c r="G8" s="62"/>
      <c r="H8" s="62"/>
      <c r="I8" s="62"/>
      <c r="J8" s="62"/>
      <c r="K8" s="62"/>
      <c r="L8" s="63"/>
    </row>
    <row r="9" spans="2:12" x14ac:dyDescent="0.4">
      <c r="B9" s="19" t="s">
        <v>23</v>
      </c>
      <c r="C9" s="19"/>
      <c r="D9" s="19"/>
      <c r="E9" s="19"/>
      <c r="F9" s="19"/>
      <c r="G9" s="19"/>
      <c r="H9" s="19"/>
      <c r="I9" s="19"/>
      <c r="J9" s="19"/>
      <c r="K9" s="19"/>
    </row>
    <row r="10" spans="2:12" x14ac:dyDescent="0.4">
      <c r="B10" s="20" t="s">
        <v>92</v>
      </c>
      <c r="C10" s="19"/>
      <c r="D10" s="19"/>
      <c r="E10" s="19"/>
      <c r="F10" s="19"/>
      <c r="G10" s="19"/>
      <c r="H10" s="19"/>
      <c r="I10" s="19"/>
      <c r="J10" s="19"/>
      <c r="K10" s="19"/>
    </row>
    <row r="11" spans="2:12" x14ac:dyDescent="0.4">
      <c r="B11" s="20" t="s">
        <v>93</v>
      </c>
      <c r="C11" s="19"/>
      <c r="D11" s="19"/>
      <c r="E11" s="19"/>
      <c r="F11" s="19"/>
      <c r="G11" s="19"/>
      <c r="H11" s="19"/>
      <c r="I11" s="19"/>
      <c r="J11" s="19"/>
    </row>
    <row r="12" spans="2:12" x14ac:dyDescent="0.4">
      <c r="B12" s="20" t="s">
        <v>30</v>
      </c>
      <c r="C12" s="19"/>
      <c r="D12" s="19"/>
      <c r="E12" s="19"/>
      <c r="F12" s="19"/>
      <c r="G12" s="19"/>
      <c r="H12" s="19"/>
      <c r="I12" s="19"/>
      <c r="J12" s="19"/>
    </row>
    <row r="13" spans="2:12" x14ac:dyDescent="0.4">
      <c r="B13" s="20" t="s">
        <v>31</v>
      </c>
      <c r="C13" s="19"/>
      <c r="D13" s="19"/>
      <c r="E13" s="19"/>
      <c r="F13" s="19"/>
      <c r="G13" s="19"/>
      <c r="H13" s="19"/>
      <c r="I13" s="19"/>
      <c r="J13" s="19"/>
    </row>
  </sheetData>
  <mergeCells count="1">
    <mergeCell ref="B2:L8"/>
  </mergeCells>
  <phoneticPr fontId="2"/>
  <pageMargins left="0.7" right="0.7" top="0.75" bottom="0.75" header="0.3" footer="0.3"/>
  <pageSetup paperSize="9" scale="76"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52C3F-9B31-47D5-A65B-117AB0B26508}">
  <sheetPr>
    <pageSetUpPr fitToPage="1"/>
  </sheetPr>
  <dimension ref="B1:X66"/>
  <sheetViews>
    <sheetView zoomScale="70" zoomScaleNormal="70" workbookViewId="0">
      <selection activeCell="B2" sqref="B2"/>
    </sheetView>
  </sheetViews>
  <sheetFormatPr defaultRowHeight="18.75" x14ac:dyDescent="0.4"/>
  <cols>
    <col min="1" max="1" width="1" customWidth="1"/>
    <col min="5" max="5" width="21.375" bestFit="1" customWidth="1"/>
    <col min="6" max="6" width="17.25" bestFit="1" customWidth="1"/>
    <col min="13" max="13" width="9.5" bestFit="1" customWidth="1"/>
    <col min="23" max="23" width="11.625" bestFit="1" customWidth="1"/>
  </cols>
  <sheetData>
    <row r="1" spans="2:10" ht="5.25" customHeight="1" x14ac:dyDescent="0.4"/>
    <row r="2" spans="2:10" x14ac:dyDescent="0.4">
      <c r="B2" s="31" t="s">
        <v>37</v>
      </c>
      <c r="C2" s="19"/>
      <c r="D2" s="19"/>
      <c r="E2" s="19"/>
      <c r="F2" s="19"/>
      <c r="G2" s="19"/>
      <c r="H2" s="19"/>
      <c r="I2" s="19"/>
      <c r="J2" s="19"/>
    </row>
    <row r="3" spans="2:10" x14ac:dyDescent="0.4">
      <c r="B3" s="20" t="s">
        <v>34</v>
      </c>
      <c r="C3" s="19"/>
      <c r="D3" s="19"/>
      <c r="E3" s="19"/>
      <c r="F3" s="19"/>
      <c r="G3" s="19"/>
      <c r="H3" s="19"/>
      <c r="I3" s="19"/>
      <c r="J3" s="19"/>
    </row>
    <row r="4" spans="2:10" x14ac:dyDescent="0.4">
      <c r="B4" s="20"/>
      <c r="C4" s="19"/>
      <c r="D4" s="19"/>
      <c r="E4" s="19"/>
      <c r="F4" s="19"/>
      <c r="G4" s="19"/>
      <c r="H4" s="19"/>
      <c r="I4" s="19"/>
      <c r="J4" s="19"/>
    </row>
    <row r="5" spans="2:10" x14ac:dyDescent="0.4">
      <c r="B5" s="20"/>
      <c r="C5" s="19"/>
      <c r="D5" s="19"/>
      <c r="E5" s="19"/>
      <c r="F5" s="19"/>
      <c r="G5" s="19"/>
      <c r="H5" s="19"/>
      <c r="I5" s="19"/>
      <c r="J5" s="19"/>
    </row>
    <row r="6" spans="2:10" x14ac:dyDescent="0.4">
      <c r="B6" s="20"/>
      <c r="C6" s="19"/>
      <c r="D6" s="19"/>
      <c r="E6" s="19"/>
      <c r="F6" s="19"/>
      <c r="G6" s="19"/>
      <c r="H6" s="19"/>
      <c r="I6" s="19"/>
      <c r="J6" s="19"/>
    </row>
    <row r="7" spans="2:10" x14ac:dyDescent="0.4">
      <c r="B7" s="20"/>
      <c r="C7" s="19"/>
      <c r="D7" s="19"/>
      <c r="E7" s="19"/>
      <c r="F7" s="19"/>
      <c r="G7" s="19"/>
      <c r="H7" s="19"/>
      <c r="I7" s="19"/>
      <c r="J7" s="19"/>
    </row>
    <row r="8" spans="2:10" x14ac:dyDescent="0.4">
      <c r="B8" s="20"/>
      <c r="C8" s="19"/>
      <c r="D8" s="19"/>
      <c r="E8" s="19"/>
      <c r="F8" s="19"/>
      <c r="G8" s="19"/>
      <c r="H8" s="19"/>
      <c r="I8" s="19"/>
      <c r="J8" s="19"/>
    </row>
    <row r="9" spans="2:10" x14ac:dyDescent="0.4">
      <c r="B9" s="20"/>
      <c r="C9" s="19"/>
      <c r="D9" s="19"/>
      <c r="E9" s="19"/>
      <c r="F9" s="19"/>
      <c r="G9" s="19"/>
      <c r="H9" s="19"/>
      <c r="I9" s="19"/>
      <c r="J9" s="19"/>
    </row>
    <row r="10" spans="2:10" x14ac:dyDescent="0.4">
      <c r="B10" s="20"/>
      <c r="C10" s="19"/>
      <c r="D10" s="19"/>
      <c r="E10" s="19"/>
      <c r="F10" s="19"/>
      <c r="G10" s="19"/>
      <c r="H10" s="19"/>
      <c r="I10" s="19"/>
      <c r="J10" s="19"/>
    </row>
    <row r="11" spans="2:10" x14ac:dyDescent="0.4">
      <c r="B11" s="20"/>
      <c r="C11" s="19"/>
      <c r="D11" s="19"/>
      <c r="E11" s="19"/>
      <c r="F11" s="19"/>
      <c r="G11" s="19"/>
      <c r="H11" s="19"/>
      <c r="I11" s="19"/>
      <c r="J11" s="19"/>
    </row>
    <row r="12" spans="2:10" x14ac:dyDescent="0.4">
      <c r="B12" s="20"/>
      <c r="C12" s="19"/>
      <c r="D12" s="19"/>
      <c r="E12" s="19"/>
      <c r="F12" s="19"/>
      <c r="G12" s="19"/>
      <c r="H12" s="19"/>
      <c r="I12" s="19"/>
      <c r="J12" s="19"/>
    </row>
    <row r="13" spans="2:10" x14ac:dyDescent="0.4">
      <c r="B13" s="20"/>
      <c r="C13" s="19"/>
      <c r="D13" s="19"/>
      <c r="E13" s="19"/>
      <c r="F13" s="19"/>
      <c r="G13" s="19"/>
      <c r="H13" s="19"/>
      <c r="I13" s="19"/>
      <c r="J13" s="19"/>
    </row>
    <row r="14" spans="2:10" x14ac:dyDescent="0.4">
      <c r="B14" s="20"/>
      <c r="C14" s="19"/>
      <c r="D14" s="19"/>
      <c r="E14" s="19"/>
      <c r="F14" s="19"/>
      <c r="G14" s="19"/>
      <c r="H14" s="19"/>
      <c r="I14" s="19"/>
      <c r="J14" s="19"/>
    </row>
    <row r="15" spans="2:10" x14ac:dyDescent="0.4">
      <c r="B15" s="20"/>
      <c r="C15" s="19"/>
      <c r="D15" s="19"/>
      <c r="E15" s="19"/>
      <c r="F15" s="19"/>
      <c r="G15" s="19"/>
      <c r="H15" s="19"/>
      <c r="I15" s="19"/>
      <c r="J15" s="19"/>
    </row>
    <row r="16" spans="2:10" x14ac:dyDescent="0.4">
      <c r="B16" s="20"/>
      <c r="C16" s="19"/>
      <c r="D16" s="19"/>
      <c r="E16" s="19"/>
      <c r="F16" s="19"/>
      <c r="G16" s="19"/>
      <c r="H16" s="19"/>
      <c r="I16" s="19"/>
      <c r="J16" s="19"/>
    </row>
    <row r="17" spans="2:10" x14ac:dyDescent="0.4">
      <c r="B17" s="20"/>
      <c r="C17" s="19"/>
      <c r="D17" s="19"/>
      <c r="E17" s="19"/>
      <c r="F17" s="19"/>
      <c r="G17" s="19"/>
      <c r="H17" s="19"/>
      <c r="I17" s="19"/>
      <c r="J17" s="19"/>
    </row>
    <row r="18" spans="2:10" x14ac:dyDescent="0.4">
      <c r="B18" s="20"/>
      <c r="C18" s="19"/>
      <c r="D18" s="19"/>
      <c r="E18" s="19"/>
      <c r="F18" s="19"/>
      <c r="G18" s="19"/>
      <c r="H18" s="19"/>
      <c r="I18" s="19"/>
      <c r="J18" s="19"/>
    </row>
    <row r="19" spans="2:10" x14ac:dyDescent="0.4">
      <c r="B19" s="20"/>
      <c r="C19" s="19"/>
      <c r="D19" s="19"/>
      <c r="E19" s="19"/>
      <c r="F19" s="19"/>
      <c r="G19" s="19"/>
      <c r="H19" s="19"/>
      <c r="I19" s="19"/>
      <c r="J19" s="19"/>
    </row>
    <row r="20" spans="2:10" x14ac:dyDescent="0.4">
      <c r="B20" s="20"/>
      <c r="C20" s="19"/>
      <c r="D20" s="19"/>
      <c r="E20" s="19"/>
      <c r="F20" s="19"/>
      <c r="G20" s="19"/>
      <c r="H20" s="19"/>
      <c r="I20" s="19"/>
      <c r="J20" s="19"/>
    </row>
    <row r="21" spans="2:10" x14ac:dyDescent="0.4">
      <c r="B21" s="20"/>
      <c r="C21" s="19"/>
      <c r="D21" s="19"/>
      <c r="E21" s="19"/>
      <c r="F21" s="19"/>
      <c r="G21" s="19"/>
      <c r="H21" s="19"/>
      <c r="I21" s="19"/>
      <c r="J21" s="19"/>
    </row>
    <row r="22" spans="2:10" x14ac:dyDescent="0.4">
      <c r="B22" s="20"/>
      <c r="C22" s="19"/>
      <c r="D22" s="19"/>
      <c r="E22" s="19"/>
      <c r="F22" s="19"/>
      <c r="G22" s="19"/>
      <c r="H22" s="19"/>
      <c r="I22" s="19"/>
      <c r="J22" s="19"/>
    </row>
    <row r="23" spans="2:10" x14ac:dyDescent="0.4">
      <c r="B23" s="20"/>
      <c r="C23" s="19"/>
      <c r="D23" s="19"/>
      <c r="E23" s="19"/>
      <c r="F23" s="19"/>
      <c r="G23" s="19"/>
      <c r="H23" s="19"/>
      <c r="I23" s="19"/>
      <c r="J23" s="19"/>
    </row>
    <row r="24" spans="2:10" x14ac:dyDescent="0.4">
      <c r="B24" s="20"/>
      <c r="C24" s="19"/>
      <c r="D24" s="19"/>
      <c r="E24" s="19"/>
      <c r="F24" s="19"/>
      <c r="G24" s="19"/>
      <c r="H24" s="19"/>
      <c r="I24" s="19"/>
      <c r="J24" s="19"/>
    </row>
    <row r="25" spans="2:10" x14ac:dyDescent="0.4">
      <c r="B25" s="20"/>
      <c r="C25" s="19"/>
      <c r="D25" s="19"/>
      <c r="E25" s="19"/>
      <c r="F25" s="19"/>
      <c r="G25" s="19"/>
      <c r="H25" s="19"/>
      <c r="I25" s="19"/>
      <c r="J25" s="19"/>
    </row>
    <row r="26" spans="2:10" x14ac:dyDescent="0.4">
      <c r="B26" s="20"/>
      <c r="C26" s="19"/>
      <c r="D26" s="19"/>
      <c r="E26" s="19"/>
      <c r="F26" s="19"/>
      <c r="G26" s="19"/>
      <c r="H26" s="19"/>
      <c r="I26" s="19"/>
      <c r="J26" s="19"/>
    </row>
    <row r="27" spans="2:10" x14ac:dyDescent="0.4">
      <c r="B27" s="20"/>
      <c r="C27" s="19"/>
      <c r="D27" s="19"/>
      <c r="E27" s="19"/>
      <c r="F27" s="19"/>
      <c r="G27" s="19"/>
      <c r="H27" s="19"/>
      <c r="I27" s="19"/>
      <c r="J27" s="19"/>
    </row>
    <row r="28" spans="2:10" x14ac:dyDescent="0.4">
      <c r="B28" s="20"/>
      <c r="C28" s="19"/>
      <c r="D28" s="19"/>
      <c r="E28" s="19"/>
      <c r="F28" s="19"/>
      <c r="G28" s="19"/>
      <c r="H28" s="19"/>
      <c r="I28" s="19"/>
      <c r="J28" s="19"/>
    </row>
    <row r="29" spans="2:10" x14ac:dyDescent="0.4">
      <c r="B29" s="20"/>
      <c r="C29" s="19"/>
      <c r="D29" s="19"/>
      <c r="E29" s="19"/>
      <c r="F29" s="19"/>
      <c r="G29" s="19"/>
      <c r="H29" s="19"/>
      <c r="I29" s="19"/>
      <c r="J29" s="19"/>
    </row>
    <row r="30" spans="2:10" x14ac:dyDescent="0.4">
      <c r="B30" s="20"/>
      <c r="C30" s="19"/>
      <c r="D30" s="19"/>
      <c r="E30" s="19"/>
      <c r="F30" s="19"/>
      <c r="G30" s="19"/>
      <c r="H30" s="19"/>
      <c r="I30" s="19"/>
      <c r="J30" s="19"/>
    </row>
    <row r="31" spans="2:10" x14ac:dyDescent="0.4">
      <c r="B31" s="20"/>
      <c r="C31" s="19"/>
      <c r="D31" s="19"/>
      <c r="E31" s="19"/>
      <c r="F31" s="19"/>
      <c r="G31" s="19"/>
      <c r="H31" s="19"/>
      <c r="I31" s="19"/>
      <c r="J31" s="19"/>
    </row>
    <row r="32" spans="2:10" x14ac:dyDescent="0.4">
      <c r="B32" s="20"/>
      <c r="C32" s="19"/>
      <c r="D32" s="19"/>
      <c r="E32" s="19"/>
      <c r="F32" s="19"/>
      <c r="G32" s="19"/>
      <c r="H32" s="19"/>
      <c r="I32" s="19"/>
      <c r="J32" s="19"/>
    </row>
    <row r="33" spans="2:10" x14ac:dyDescent="0.4">
      <c r="B33" s="20"/>
      <c r="C33" s="19"/>
      <c r="D33" s="19"/>
      <c r="E33" s="19"/>
      <c r="F33" s="19"/>
      <c r="G33" s="19"/>
      <c r="H33" s="19"/>
      <c r="I33" s="19"/>
      <c r="J33" s="19"/>
    </row>
    <row r="34" spans="2:10" x14ac:dyDescent="0.4">
      <c r="B34" s="20"/>
      <c r="C34" s="19"/>
      <c r="D34" s="19"/>
      <c r="E34" s="19"/>
      <c r="F34" s="19"/>
      <c r="G34" s="19"/>
      <c r="H34" s="19"/>
      <c r="I34" s="19"/>
      <c r="J34" s="19"/>
    </row>
    <row r="35" spans="2:10" x14ac:dyDescent="0.4">
      <c r="B35" s="20"/>
      <c r="C35" s="19"/>
      <c r="D35" s="19"/>
      <c r="E35" s="19"/>
      <c r="F35" s="19"/>
      <c r="G35" s="19"/>
      <c r="H35" s="19"/>
      <c r="I35" s="19"/>
      <c r="J35" s="19"/>
    </row>
    <row r="36" spans="2:10" x14ac:dyDescent="0.4">
      <c r="B36" s="20"/>
      <c r="C36" s="19"/>
      <c r="D36" s="19"/>
      <c r="E36" s="19"/>
      <c r="F36" s="19"/>
      <c r="G36" s="19"/>
      <c r="H36" s="19"/>
      <c r="I36" s="19"/>
      <c r="J36" s="19"/>
    </row>
    <row r="37" spans="2:10" x14ac:dyDescent="0.4">
      <c r="B37" t="s">
        <v>35</v>
      </c>
    </row>
    <row r="38" spans="2:10" ht="19.5" thickBot="1" x14ac:dyDescent="0.45">
      <c r="C38" t="s">
        <v>0</v>
      </c>
      <c r="F38" s="2"/>
      <c r="G38" s="2"/>
    </row>
    <row r="39" spans="2:10" ht="19.5" thickBot="1" x14ac:dyDescent="0.45">
      <c r="D39" t="s">
        <v>7</v>
      </c>
      <c r="F39" s="65">
        <f>F58*W66/10000</f>
        <v>13.862199131999997</v>
      </c>
      <c r="G39" s="66"/>
      <c r="H39" s="18" t="s">
        <v>8</v>
      </c>
    </row>
    <row r="40" spans="2:10" x14ac:dyDescent="0.4">
      <c r="F40" s="2"/>
      <c r="G40" s="2"/>
    </row>
    <row r="41" spans="2:10" x14ac:dyDescent="0.4">
      <c r="C41" t="s">
        <v>21</v>
      </c>
    </row>
    <row r="42" spans="2:10" x14ac:dyDescent="0.4">
      <c r="D42" t="s">
        <v>9</v>
      </c>
      <c r="E42" t="s">
        <v>10</v>
      </c>
      <c r="G42" t="s">
        <v>27</v>
      </c>
    </row>
    <row r="43" spans="2:10" x14ac:dyDescent="0.4">
      <c r="E43" t="s">
        <v>12</v>
      </c>
      <c r="G43" t="s">
        <v>13</v>
      </c>
    </row>
    <row r="44" spans="2:10" ht="20.25" x14ac:dyDescent="0.4">
      <c r="E44" t="s">
        <v>11</v>
      </c>
      <c r="G44" s="67" t="s">
        <v>14</v>
      </c>
      <c r="H44" s="67"/>
    </row>
    <row r="45" spans="2:10" x14ac:dyDescent="0.4">
      <c r="G45" s="23"/>
      <c r="H45" s="23"/>
    </row>
    <row r="46" spans="2:10" ht="19.5" thickBot="1" x14ac:dyDescent="0.45">
      <c r="D46" t="s">
        <v>24</v>
      </c>
    </row>
    <row r="47" spans="2:10" ht="19.5" thickBot="1" x14ac:dyDescent="0.45">
      <c r="D47" s="4"/>
      <c r="E47" t="s">
        <v>29</v>
      </c>
      <c r="F47" s="21">
        <v>246.4</v>
      </c>
      <c r="G47" t="s">
        <v>28</v>
      </c>
    </row>
    <row r="48" spans="2:10" ht="19.5" thickBot="1" x14ac:dyDescent="0.45">
      <c r="D48" s="1"/>
      <c r="G48" s="64">
        <f>+F47*9.37*2.58/100000</f>
        <v>5.9566214399999998E-2</v>
      </c>
      <c r="H48" s="64"/>
      <c r="I48" t="s">
        <v>16</v>
      </c>
      <c r="J48" s="4" t="s">
        <v>17</v>
      </c>
    </row>
    <row r="49" spans="3:24" ht="19.5" thickBot="1" x14ac:dyDescent="0.45">
      <c r="D49" s="4"/>
      <c r="E49" t="s">
        <v>32</v>
      </c>
      <c r="F49" s="21"/>
      <c r="G49" t="s">
        <v>15</v>
      </c>
      <c r="H49" s="7"/>
      <c r="J49" s="4"/>
    </row>
    <row r="50" spans="3:24" x14ac:dyDescent="0.4">
      <c r="D50" s="1"/>
      <c r="F50" s="2"/>
      <c r="G50" s="64">
        <f>+F49*2.58/100000</f>
        <v>0</v>
      </c>
      <c r="H50" s="64"/>
      <c r="I50" t="s">
        <v>16</v>
      </c>
      <c r="J50" s="4" t="s">
        <v>17</v>
      </c>
    </row>
    <row r="51" spans="3:24" x14ac:dyDescent="0.4">
      <c r="G51" s="2"/>
      <c r="H51" s="2"/>
    </row>
    <row r="52" spans="3:24" ht="19.5" thickBot="1" x14ac:dyDescent="0.45">
      <c r="D52" t="s">
        <v>25</v>
      </c>
    </row>
    <row r="53" spans="3:24" ht="19.5" thickBot="1" x14ac:dyDescent="0.45">
      <c r="D53" s="4"/>
      <c r="E53" t="s">
        <v>29</v>
      </c>
      <c r="F53" s="21">
        <v>145.80000000000001</v>
      </c>
      <c r="G53" t="s">
        <v>28</v>
      </c>
    </row>
    <row r="54" spans="3:24" ht="19.5" thickBot="1" x14ac:dyDescent="0.45">
      <c r="D54" s="1"/>
      <c r="G54" s="64">
        <f>+F53*9.37*2.58/100000</f>
        <v>3.5246566800000004E-2</v>
      </c>
      <c r="H54" s="64"/>
      <c r="I54" t="s">
        <v>16</v>
      </c>
      <c r="J54" s="1" t="s">
        <v>18</v>
      </c>
    </row>
    <row r="55" spans="3:24" ht="19.5" thickBot="1" x14ac:dyDescent="0.45">
      <c r="D55" s="4"/>
      <c r="E55" t="s">
        <v>32</v>
      </c>
      <c r="F55" s="22"/>
      <c r="G55" t="s">
        <v>15</v>
      </c>
    </row>
    <row r="56" spans="3:24" x14ac:dyDescent="0.4">
      <c r="D56" s="1"/>
      <c r="G56" s="64">
        <f>+F55*2.58/100000</f>
        <v>0</v>
      </c>
      <c r="H56" s="64"/>
      <c r="I56" t="s">
        <v>16</v>
      </c>
      <c r="J56" s="1" t="s">
        <v>18</v>
      </c>
    </row>
    <row r="57" spans="3:24" ht="19.5" thickBot="1" x14ac:dyDescent="0.45"/>
    <row r="58" spans="3:24" ht="19.5" thickBot="1" x14ac:dyDescent="0.45">
      <c r="D58" t="s">
        <v>20</v>
      </c>
      <c r="E58" t="s">
        <v>19</v>
      </c>
      <c r="F58" s="70">
        <f>SUM(G48,G50)-SUM(G54,G56)</f>
        <v>2.4319647599999994E-2</v>
      </c>
      <c r="G58" s="71"/>
      <c r="H58" t="s">
        <v>16</v>
      </c>
    </row>
    <row r="60" spans="3:24" x14ac:dyDescent="0.4">
      <c r="C60" t="s">
        <v>22</v>
      </c>
    </row>
    <row r="61" spans="3:24" ht="19.5" thickBot="1" x14ac:dyDescent="0.45">
      <c r="D61" s="68" t="s">
        <v>5</v>
      </c>
      <c r="E61" s="69"/>
      <c r="F61" s="8">
        <v>2023</v>
      </c>
      <c r="G61" s="8">
        <v>2024</v>
      </c>
      <c r="H61" s="8">
        <v>2025</v>
      </c>
      <c r="I61" s="8">
        <v>2026</v>
      </c>
      <c r="J61" s="8">
        <v>2027</v>
      </c>
      <c r="K61" s="8">
        <v>2028</v>
      </c>
      <c r="L61" s="8">
        <v>2029</v>
      </c>
      <c r="M61" s="8">
        <v>2030</v>
      </c>
      <c r="N61" s="8">
        <v>2031</v>
      </c>
      <c r="O61" s="8">
        <v>2032</v>
      </c>
      <c r="P61" s="8">
        <v>2033</v>
      </c>
      <c r="Q61" s="8">
        <v>2034</v>
      </c>
      <c r="R61" s="8">
        <v>2035</v>
      </c>
      <c r="S61" s="8">
        <v>2036</v>
      </c>
      <c r="T61" s="8">
        <v>2037</v>
      </c>
      <c r="U61" s="8">
        <v>2038</v>
      </c>
      <c r="V61" s="8">
        <v>2039</v>
      </c>
      <c r="W61" s="8">
        <v>2040</v>
      </c>
    </row>
    <row r="62" spans="3:24" x14ac:dyDescent="0.4">
      <c r="D62" s="68" t="s">
        <v>1</v>
      </c>
      <c r="E62" s="72"/>
      <c r="F62" s="10"/>
      <c r="G62" s="11"/>
      <c r="H62" s="11"/>
      <c r="I62" s="11"/>
      <c r="J62" s="11"/>
      <c r="K62" s="11"/>
      <c r="L62" s="11"/>
      <c r="M62" s="11"/>
      <c r="N62" s="11"/>
      <c r="O62" s="11"/>
      <c r="P62" s="11"/>
      <c r="Q62" s="11"/>
      <c r="R62" s="11"/>
      <c r="S62" s="11"/>
      <c r="T62" s="11"/>
      <c r="U62" s="11"/>
      <c r="V62" s="11"/>
      <c r="W62" s="12"/>
    </row>
    <row r="63" spans="3:24" x14ac:dyDescent="0.4">
      <c r="D63" s="68" t="s">
        <v>2</v>
      </c>
      <c r="E63" s="72"/>
      <c r="F63" s="13"/>
      <c r="G63" s="5"/>
      <c r="H63" s="5"/>
      <c r="I63" s="5"/>
      <c r="J63" s="5"/>
      <c r="K63" s="5"/>
      <c r="L63" s="5"/>
      <c r="M63" s="5"/>
      <c r="N63" s="5"/>
      <c r="O63" s="5"/>
      <c r="P63" s="5"/>
      <c r="Q63" s="5"/>
      <c r="R63" s="5"/>
      <c r="S63" s="5"/>
      <c r="T63" s="5"/>
      <c r="U63" s="5"/>
      <c r="V63" s="5"/>
      <c r="W63" s="5"/>
      <c r="X63" t="s">
        <v>26</v>
      </c>
    </row>
    <row r="64" spans="3:24" ht="19.5" thickBot="1" x14ac:dyDescent="0.45">
      <c r="D64" s="68" t="s">
        <v>3</v>
      </c>
      <c r="E64" s="72"/>
      <c r="F64" s="15"/>
      <c r="G64" s="16"/>
      <c r="H64" s="16"/>
      <c r="I64" s="16"/>
      <c r="J64" s="16"/>
      <c r="K64" s="16"/>
      <c r="L64" s="16"/>
      <c r="M64" s="16"/>
      <c r="N64" s="16"/>
      <c r="O64" s="16"/>
      <c r="P64" s="16"/>
      <c r="Q64" s="16"/>
      <c r="R64" s="16"/>
      <c r="S64" s="16"/>
      <c r="T64" s="16"/>
      <c r="U64" s="16"/>
      <c r="V64" s="16"/>
      <c r="W64" s="17"/>
    </row>
    <row r="65" spans="4:23" x14ac:dyDescent="0.4">
      <c r="D65" s="68" t="s">
        <v>4</v>
      </c>
      <c r="E65" s="69"/>
      <c r="F65" s="9">
        <f>+F62*F63/100-F64</f>
        <v>0</v>
      </c>
      <c r="G65" s="9">
        <f t="shared" ref="G65:W65" si="0">+G62*G63/100-G64</f>
        <v>0</v>
      </c>
      <c r="H65" s="9">
        <f t="shared" si="0"/>
        <v>0</v>
      </c>
      <c r="I65" s="9">
        <f t="shared" si="0"/>
        <v>0</v>
      </c>
      <c r="J65" s="9">
        <f t="shared" si="0"/>
        <v>0</v>
      </c>
      <c r="K65" s="9">
        <f t="shared" si="0"/>
        <v>0</v>
      </c>
      <c r="L65" s="9">
        <f t="shared" si="0"/>
        <v>0</v>
      </c>
      <c r="M65" s="9">
        <f t="shared" si="0"/>
        <v>0</v>
      </c>
      <c r="N65" s="9">
        <f t="shared" si="0"/>
        <v>0</v>
      </c>
      <c r="O65" s="9">
        <f t="shared" si="0"/>
        <v>0</v>
      </c>
      <c r="P65" s="9">
        <f t="shared" si="0"/>
        <v>0</v>
      </c>
      <c r="Q65" s="9">
        <f t="shared" si="0"/>
        <v>0</v>
      </c>
      <c r="R65" s="9">
        <f t="shared" si="0"/>
        <v>0</v>
      </c>
      <c r="S65" s="9">
        <f t="shared" si="0"/>
        <v>0</v>
      </c>
      <c r="T65" s="9">
        <f t="shared" si="0"/>
        <v>0</v>
      </c>
      <c r="U65" s="9">
        <f t="shared" si="0"/>
        <v>0</v>
      </c>
      <c r="V65" s="9">
        <f t="shared" si="0"/>
        <v>0</v>
      </c>
      <c r="W65" s="9">
        <f t="shared" si="0"/>
        <v>0</v>
      </c>
    </row>
    <row r="66" spans="4:23" x14ac:dyDescent="0.4">
      <c r="D66" s="68" t="s">
        <v>6</v>
      </c>
      <c r="E66" s="69"/>
      <c r="F66" s="5">
        <f>+F65</f>
        <v>0</v>
      </c>
      <c r="G66" s="5">
        <f>+G65+F66</f>
        <v>0</v>
      </c>
      <c r="H66" s="5">
        <f t="shared" ref="H66:V66" si="1">+H65+G66</f>
        <v>0</v>
      </c>
      <c r="I66" s="5">
        <f t="shared" si="1"/>
        <v>0</v>
      </c>
      <c r="J66" s="5">
        <f t="shared" si="1"/>
        <v>0</v>
      </c>
      <c r="K66" s="5">
        <f t="shared" si="1"/>
        <v>0</v>
      </c>
      <c r="L66" s="5">
        <f t="shared" si="1"/>
        <v>0</v>
      </c>
      <c r="M66" s="5">
        <f t="shared" si="1"/>
        <v>0</v>
      </c>
      <c r="N66" s="5">
        <f t="shared" si="1"/>
        <v>0</v>
      </c>
      <c r="O66" s="5">
        <f t="shared" si="1"/>
        <v>0</v>
      </c>
      <c r="P66" s="5">
        <f t="shared" si="1"/>
        <v>0</v>
      </c>
      <c r="Q66" s="5">
        <f t="shared" si="1"/>
        <v>0</v>
      </c>
      <c r="R66" s="5">
        <f t="shared" si="1"/>
        <v>0</v>
      </c>
      <c r="S66" s="5">
        <f t="shared" si="1"/>
        <v>0</v>
      </c>
      <c r="T66" s="5">
        <f t="shared" si="1"/>
        <v>0</v>
      </c>
      <c r="U66" s="5">
        <f t="shared" si="1"/>
        <v>0</v>
      </c>
      <c r="V66" s="5">
        <f t="shared" si="1"/>
        <v>0</v>
      </c>
      <c r="W66" s="6">
        <f>570*10000</f>
        <v>5700000</v>
      </c>
    </row>
  </sheetData>
  <mergeCells count="13">
    <mergeCell ref="D65:E65"/>
    <mergeCell ref="D66:E66"/>
    <mergeCell ref="G56:H56"/>
    <mergeCell ref="F58:G58"/>
    <mergeCell ref="D61:E61"/>
    <mergeCell ref="D62:E62"/>
    <mergeCell ref="D63:E63"/>
    <mergeCell ref="D64:E64"/>
    <mergeCell ref="G54:H54"/>
    <mergeCell ref="F39:G39"/>
    <mergeCell ref="G44:H44"/>
    <mergeCell ref="G48:H48"/>
    <mergeCell ref="G50:H50"/>
  </mergeCells>
  <phoneticPr fontId="2"/>
  <pageMargins left="0.7" right="0.7" top="0.75" bottom="0.75" header="0.3" footer="0.3"/>
  <pageSetup paperSize="9" scale="3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62655-0E11-4E97-BDF4-C62A2821A029}">
  <sheetPr>
    <pageSetUpPr fitToPage="1"/>
  </sheetPr>
  <dimension ref="B1:Y57"/>
  <sheetViews>
    <sheetView zoomScale="70" zoomScaleNormal="70" workbookViewId="0">
      <selection activeCell="B2" sqref="B2"/>
    </sheetView>
  </sheetViews>
  <sheetFormatPr defaultRowHeight="18.75" x14ac:dyDescent="0.4"/>
  <cols>
    <col min="1" max="1" width="1" customWidth="1"/>
    <col min="2" max="2" width="9" customWidth="1"/>
    <col min="5" max="5" width="21.375" bestFit="1" customWidth="1"/>
    <col min="6" max="6" width="11.625" bestFit="1" customWidth="1"/>
    <col min="23" max="23" width="9" customWidth="1"/>
  </cols>
  <sheetData>
    <row r="1" spans="2:10" ht="5.25" customHeight="1" x14ac:dyDescent="0.4"/>
    <row r="2" spans="2:10" x14ac:dyDescent="0.4">
      <c r="B2" s="30" t="s">
        <v>36</v>
      </c>
      <c r="C2" s="19"/>
      <c r="D2" s="19"/>
      <c r="E2" s="19"/>
      <c r="F2" s="19"/>
      <c r="G2" s="19"/>
      <c r="H2" s="19"/>
      <c r="I2" s="19"/>
      <c r="J2" s="19"/>
    </row>
    <row r="3" spans="2:10" x14ac:dyDescent="0.4">
      <c r="B3" s="20" t="s">
        <v>34</v>
      </c>
      <c r="C3" s="19"/>
      <c r="D3" s="19"/>
      <c r="E3" s="19"/>
      <c r="F3" s="19"/>
      <c r="G3" s="19"/>
      <c r="H3" s="19"/>
      <c r="I3" s="19"/>
      <c r="J3" s="19"/>
    </row>
    <row r="4" spans="2:10" x14ac:dyDescent="0.4">
      <c r="B4" s="20"/>
      <c r="C4" s="19"/>
      <c r="D4" s="19"/>
      <c r="E4" s="19"/>
      <c r="F4" s="19"/>
      <c r="G4" s="19"/>
      <c r="H4" s="19"/>
      <c r="I4" s="19"/>
      <c r="J4" s="19"/>
    </row>
    <row r="5" spans="2:10" x14ac:dyDescent="0.4">
      <c r="B5" s="20"/>
      <c r="C5" s="19"/>
      <c r="D5" s="19"/>
      <c r="E5" s="19"/>
      <c r="F5" s="19"/>
      <c r="G5" s="19"/>
      <c r="H5" s="19"/>
      <c r="I5" s="19"/>
      <c r="J5" s="19"/>
    </row>
    <row r="6" spans="2:10" x14ac:dyDescent="0.4">
      <c r="B6" s="20"/>
      <c r="C6" s="19"/>
      <c r="D6" s="19"/>
      <c r="E6" s="19"/>
      <c r="F6" s="19"/>
      <c r="G6" s="19"/>
      <c r="H6" s="19"/>
      <c r="I6" s="19"/>
      <c r="J6" s="19"/>
    </row>
    <row r="7" spans="2:10" x14ac:dyDescent="0.4">
      <c r="B7" s="20"/>
      <c r="C7" s="19"/>
      <c r="D7" s="19"/>
      <c r="E7" s="19"/>
      <c r="F7" s="19"/>
      <c r="G7" s="19"/>
      <c r="H7" s="19"/>
      <c r="I7" s="19"/>
      <c r="J7" s="19"/>
    </row>
    <row r="8" spans="2:10" x14ac:dyDescent="0.4">
      <c r="B8" s="20"/>
      <c r="C8" s="19"/>
      <c r="D8" s="19"/>
      <c r="E8" s="19"/>
      <c r="F8" s="19"/>
      <c r="G8" s="19"/>
      <c r="H8" s="19"/>
      <c r="I8" s="19"/>
      <c r="J8" s="19"/>
    </row>
    <row r="9" spans="2:10" x14ac:dyDescent="0.4">
      <c r="B9" s="20"/>
      <c r="C9" s="19"/>
      <c r="D9" s="19"/>
      <c r="E9" s="19"/>
      <c r="F9" s="19"/>
      <c r="G9" s="19"/>
      <c r="H9" s="19"/>
      <c r="I9" s="19"/>
      <c r="J9" s="19"/>
    </row>
    <row r="10" spans="2:10" x14ac:dyDescent="0.4">
      <c r="B10" s="20"/>
      <c r="C10" s="19"/>
      <c r="D10" s="19"/>
      <c r="E10" s="19"/>
      <c r="F10" s="19"/>
      <c r="G10" s="19"/>
      <c r="H10" s="19"/>
      <c r="I10" s="19"/>
      <c r="J10" s="19"/>
    </row>
    <row r="11" spans="2:10" x14ac:dyDescent="0.4">
      <c r="B11" s="20"/>
      <c r="C11" s="19"/>
      <c r="D11" s="19"/>
      <c r="E11" s="19"/>
      <c r="F11" s="19"/>
      <c r="G11" s="19"/>
      <c r="H11" s="19"/>
      <c r="I11" s="19"/>
      <c r="J11" s="19"/>
    </row>
    <row r="12" spans="2:10" x14ac:dyDescent="0.4">
      <c r="B12" s="20"/>
      <c r="C12" s="19"/>
      <c r="D12" s="19"/>
      <c r="E12" s="19"/>
      <c r="F12" s="19"/>
      <c r="G12" s="19"/>
      <c r="H12" s="19"/>
      <c r="I12" s="19"/>
      <c r="J12" s="19"/>
    </row>
    <row r="13" spans="2:10" x14ac:dyDescent="0.4">
      <c r="B13" s="20"/>
      <c r="C13" s="19"/>
      <c r="D13" s="19"/>
      <c r="E13" s="19"/>
      <c r="F13" s="19"/>
      <c r="G13" s="19"/>
      <c r="H13" s="19"/>
      <c r="I13" s="19"/>
      <c r="J13" s="19"/>
    </row>
    <row r="14" spans="2:10" x14ac:dyDescent="0.4">
      <c r="B14" s="20"/>
      <c r="C14" s="19"/>
      <c r="D14" s="19"/>
      <c r="E14" s="19"/>
      <c r="F14" s="19"/>
      <c r="G14" s="19"/>
      <c r="H14" s="19"/>
      <c r="I14" s="19"/>
      <c r="J14" s="19"/>
    </row>
    <row r="15" spans="2:10" x14ac:dyDescent="0.4">
      <c r="B15" s="20"/>
      <c r="C15" s="19"/>
      <c r="D15" s="19"/>
      <c r="E15" s="19"/>
      <c r="F15" s="19"/>
      <c r="G15" s="19"/>
      <c r="H15" s="19"/>
      <c r="I15" s="19"/>
      <c r="J15" s="19"/>
    </row>
    <row r="16" spans="2:10" x14ac:dyDescent="0.4">
      <c r="B16" s="20"/>
      <c r="C16" s="19"/>
      <c r="D16" s="19"/>
      <c r="E16" s="19"/>
      <c r="F16" s="19"/>
      <c r="G16" s="19"/>
      <c r="H16" s="19"/>
      <c r="I16" s="19"/>
      <c r="J16" s="19"/>
    </row>
    <row r="17" spans="2:25" x14ac:dyDescent="0.4">
      <c r="B17" s="20"/>
      <c r="C17" s="19"/>
      <c r="D17" s="19"/>
      <c r="E17" s="19"/>
      <c r="F17" s="19"/>
      <c r="G17" s="19"/>
      <c r="H17" s="19"/>
      <c r="I17" s="19"/>
      <c r="J17" s="19"/>
    </row>
    <row r="18" spans="2:25" x14ac:dyDescent="0.4">
      <c r="B18" s="20"/>
      <c r="C18" s="19"/>
      <c r="D18" s="19"/>
      <c r="E18" s="19"/>
      <c r="F18" s="19"/>
      <c r="G18" s="19"/>
      <c r="H18" s="19"/>
      <c r="I18" s="19"/>
      <c r="J18" s="19"/>
    </row>
    <row r="19" spans="2:25" x14ac:dyDescent="0.4">
      <c r="B19" s="20"/>
      <c r="C19" s="19"/>
      <c r="D19" s="19"/>
      <c r="E19" s="19"/>
      <c r="F19" s="19"/>
      <c r="G19" s="19"/>
      <c r="H19" s="19"/>
      <c r="I19" s="19"/>
      <c r="J19" s="19"/>
    </row>
    <row r="20" spans="2:25" x14ac:dyDescent="0.4">
      <c r="B20" s="20"/>
      <c r="C20" s="19"/>
      <c r="D20" s="19"/>
      <c r="E20" s="19"/>
      <c r="F20" s="19"/>
      <c r="G20" s="19"/>
      <c r="H20" s="19"/>
      <c r="I20" s="19"/>
      <c r="J20" s="19"/>
    </row>
    <row r="21" spans="2:25" x14ac:dyDescent="0.4">
      <c r="B21" s="20"/>
      <c r="C21" s="19"/>
      <c r="D21" s="19"/>
      <c r="E21" s="19"/>
      <c r="F21" s="19"/>
      <c r="G21" s="19"/>
      <c r="H21" s="19"/>
      <c r="I21" s="19"/>
      <c r="J21" s="19"/>
    </row>
    <row r="22" spans="2:25" x14ac:dyDescent="0.4">
      <c r="B22" s="20"/>
      <c r="C22" s="19"/>
      <c r="D22" s="19"/>
      <c r="E22" s="19"/>
      <c r="F22" s="19"/>
      <c r="G22" s="19"/>
      <c r="H22" s="19"/>
      <c r="I22" s="19"/>
      <c r="J22" s="19"/>
    </row>
    <row r="23" spans="2:25" x14ac:dyDescent="0.4">
      <c r="B23" t="s">
        <v>91</v>
      </c>
    </row>
    <row r="24" spans="2:25" ht="19.5" thickBot="1" x14ac:dyDescent="0.45">
      <c r="C24" s="33" t="s">
        <v>44</v>
      </c>
      <c r="D24" s="33"/>
      <c r="E24" s="33"/>
      <c r="F24" s="33"/>
      <c r="G24" s="33"/>
      <c r="H24" s="33"/>
      <c r="I24" s="33"/>
      <c r="J24" s="33"/>
      <c r="K24" s="33"/>
      <c r="L24" s="33"/>
      <c r="M24" s="33"/>
      <c r="N24" s="33"/>
      <c r="O24" s="33"/>
      <c r="P24" s="33"/>
      <c r="Q24" s="33"/>
      <c r="R24" s="33"/>
      <c r="S24" s="34"/>
      <c r="T24" s="33"/>
      <c r="U24" s="35"/>
      <c r="V24" s="33"/>
      <c r="W24" s="33"/>
      <c r="X24" s="33"/>
      <c r="Y24" s="33"/>
    </row>
    <row r="25" spans="2:25" ht="19.5" thickBot="1" x14ac:dyDescent="0.45">
      <c r="C25" s="33"/>
      <c r="D25" s="33" t="s">
        <v>45</v>
      </c>
      <c r="E25" s="33"/>
      <c r="F25" s="73">
        <f>J49*W57/10000</f>
        <v>16.284972881236421</v>
      </c>
      <c r="G25" s="74"/>
      <c r="H25" s="36" t="s">
        <v>46</v>
      </c>
      <c r="I25" s="33"/>
      <c r="J25" s="33"/>
      <c r="K25" s="33"/>
      <c r="L25" s="33"/>
      <c r="M25" s="33"/>
      <c r="N25" s="37"/>
      <c r="O25" s="33"/>
      <c r="P25" s="33"/>
      <c r="Q25" s="33"/>
      <c r="R25" s="33"/>
      <c r="S25" s="38"/>
      <c r="T25" s="33"/>
      <c r="U25" s="39"/>
      <c r="V25" s="33"/>
      <c r="W25" s="33"/>
      <c r="X25" s="33"/>
      <c r="Y25" s="33"/>
    </row>
    <row r="26" spans="2:25" x14ac:dyDescent="0.4">
      <c r="C26" s="33"/>
      <c r="D26" s="33"/>
      <c r="E26" s="33"/>
      <c r="F26" s="33"/>
      <c r="G26" s="33"/>
      <c r="H26" s="33"/>
      <c r="I26" s="33"/>
      <c r="J26" s="33"/>
      <c r="K26" s="33"/>
      <c r="L26" s="33"/>
      <c r="M26" s="33"/>
      <c r="N26" s="33"/>
      <c r="O26" s="33"/>
      <c r="P26" s="33"/>
      <c r="Q26" s="33"/>
      <c r="R26" s="33"/>
      <c r="S26" s="40"/>
      <c r="T26" s="33"/>
      <c r="U26" s="35"/>
      <c r="V26" s="33"/>
      <c r="W26" s="33"/>
      <c r="X26" s="33"/>
      <c r="Y26" s="33"/>
    </row>
    <row r="27" spans="2:25" x14ac:dyDescent="0.4">
      <c r="C27" s="33" t="s">
        <v>47</v>
      </c>
      <c r="D27" s="33"/>
      <c r="E27" s="33"/>
      <c r="F27" s="33"/>
      <c r="G27" s="33"/>
      <c r="H27" s="33"/>
      <c r="I27" s="33"/>
      <c r="J27" s="33"/>
      <c r="K27" s="33"/>
      <c r="L27" s="33"/>
      <c r="M27" s="33"/>
      <c r="N27" s="37"/>
      <c r="O27" s="33"/>
      <c r="P27" s="33"/>
      <c r="Q27" s="33"/>
      <c r="R27" s="33"/>
      <c r="S27" s="38"/>
      <c r="T27" s="33"/>
      <c r="U27" s="39"/>
      <c r="V27" s="33"/>
      <c r="W27" s="33"/>
      <c r="X27" s="33"/>
      <c r="Y27" s="33"/>
    </row>
    <row r="28" spans="2:25" x14ac:dyDescent="0.4">
      <c r="C28" s="33"/>
      <c r="D28" s="33" t="s">
        <v>48</v>
      </c>
      <c r="E28" s="33" t="s">
        <v>95</v>
      </c>
      <c r="F28" s="33"/>
      <c r="G28" s="33" t="s">
        <v>33</v>
      </c>
      <c r="H28" s="33"/>
      <c r="I28" s="33"/>
      <c r="J28" s="33"/>
      <c r="K28" s="33"/>
      <c r="L28" s="33"/>
      <c r="M28" s="33"/>
      <c r="N28" s="33"/>
      <c r="O28" s="33"/>
      <c r="P28" s="33"/>
      <c r="Q28" s="33"/>
      <c r="R28" s="33"/>
      <c r="S28" s="40"/>
      <c r="T28" s="33"/>
      <c r="U28" s="33"/>
      <c r="V28" s="33"/>
      <c r="W28" s="33"/>
      <c r="X28" s="41"/>
      <c r="Y28" s="33"/>
    </row>
    <row r="29" spans="2:25" ht="20.25" x14ac:dyDescent="0.4">
      <c r="C29" s="33"/>
      <c r="D29" s="33"/>
      <c r="E29" s="33" t="s">
        <v>49</v>
      </c>
      <c r="F29" s="33"/>
      <c r="G29" s="78" t="s">
        <v>50</v>
      </c>
      <c r="H29" s="78"/>
      <c r="I29" s="33"/>
      <c r="J29" s="33"/>
      <c r="K29" s="33"/>
      <c r="L29" s="33"/>
      <c r="M29" s="33"/>
      <c r="N29" s="33"/>
      <c r="O29" s="33"/>
      <c r="P29" s="33"/>
      <c r="Q29" s="33"/>
      <c r="R29" s="33"/>
      <c r="S29" s="45"/>
      <c r="T29" s="33"/>
      <c r="U29" s="39"/>
      <c r="V29" s="33"/>
      <c r="W29" s="33"/>
      <c r="X29" s="44"/>
      <c r="Y29" s="44"/>
    </row>
    <row r="30" spans="2:25" x14ac:dyDescent="0.4">
      <c r="C30" s="33"/>
      <c r="D30" s="33"/>
      <c r="E30" s="33"/>
      <c r="F30" s="33"/>
      <c r="G30" s="46"/>
      <c r="H30" s="46"/>
      <c r="I30" s="33"/>
      <c r="J30" s="33"/>
      <c r="K30" s="33"/>
      <c r="L30" s="33"/>
      <c r="M30" s="33"/>
      <c r="N30" s="33"/>
      <c r="O30" s="33"/>
      <c r="P30" s="33"/>
      <c r="Q30" s="33"/>
      <c r="R30" s="33"/>
      <c r="S30" s="40"/>
      <c r="T30" s="33"/>
      <c r="U30" s="35"/>
      <c r="V30" s="33"/>
      <c r="W30" s="33"/>
      <c r="X30" s="44"/>
      <c r="Y30" s="44"/>
    </row>
    <row r="31" spans="2:25" x14ac:dyDescent="0.4">
      <c r="C31" s="33"/>
      <c r="D31" s="33" t="s">
        <v>51</v>
      </c>
      <c r="E31" s="33"/>
      <c r="F31" s="33"/>
      <c r="G31" s="33"/>
      <c r="H31" s="33"/>
      <c r="I31" s="33"/>
      <c r="J31" s="33"/>
      <c r="K31" s="33"/>
      <c r="L31" s="33"/>
      <c r="M31" s="33"/>
      <c r="N31" s="37"/>
      <c r="O31" s="33"/>
      <c r="P31" s="33"/>
      <c r="Q31" s="33"/>
      <c r="R31" s="33"/>
      <c r="S31" s="38"/>
      <c r="T31" s="33"/>
      <c r="U31" s="39"/>
      <c r="V31" s="33"/>
      <c r="W31" s="33"/>
      <c r="X31" s="44"/>
      <c r="Y31" s="44"/>
    </row>
    <row r="32" spans="2:25" x14ac:dyDescent="0.4">
      <c r="C32" s="33"/>
      <c r="D32" s="33" t="s">
        <v>52</v>
      </c>
      <c r="E32" s="33"/>
      <c r="F32" s="33"/>
      <c r="G32" s="33"/>
      <c r="H32" s="33"/>
      <c r="I32" s="33"/>
      <c r="J32" s="34"/>
      <c r="K32" s="33"/>
      <c r="L32" s="35"/>
      <c r="M32" s="33"/>
      <c r="N32" s="33"/>
      <c r="O32" s="33"/>
      <c r="P32" s="33"/>
      <c r="Q32" s="33"/>
      <c r="R32" s="33"/>
      <c r="S32" s="40"/>
      <c r="T32" s="33"/>
      <c r="U32" s="35"/>
      <c r="V32" s="33"/>
      <c r="W32" s="33"/>
      <c r="X32" s="44"/>
      <c r="Y32" s="44"/>
    </row>
    <row r="33" spans="3:25" x14ac:dyDescent="0.4">
      <c r="C33" s="33"/>
      <c r="D33" s="33" t="s">
        <v>53</v>
      </c>
      <c r="E33" s="37" t="s">
        <v>54</v>
      </c>
      <c r="F33" s="33"/>
      <c r="G33" s="33"/>
      <c r="H33" s="33"/>
      <c r="I33" s="33"/>
      <c r="J33" s="38">
        <f>20*1000/0.5*8.562*2.58*10^-5</f>
        <v>8.8359840000000016</v>
      </c>
      <c r="K33" s="33" t="s">
        <v>55</v>
      </c>
      <c r="L33" s="39" t="s">
        <v>56</v>
      </c>
      <c r="M33" s="33"/>
      <c r="N33" s="37"/>
      <c r="O33" s="33"/>
      <c r="P33" s="33"/>
      <c r="Q33" s="33"/>
      <c r="R33" s="33"/>
      <c r="S33" s="38"/>
      <c r="T33" s="33"/>
      <c r="U33" s="39"/>
      <c r="V33" s="33"/>
      <c r="W33" s="33"/>
      <c r="X33" s="33"/>
      <c r="Y33" s="33"/>
    </row>
    <row r="34" spans="3:25" x14ac:dyDescent="0.4">
      <c r="C34" s="33"/>
      <c r="D34" s="33" t="s">
        <v>57</v>
      </c>
      <c r="E34" s="33"/>
      <c r="F34" s="33"/>
      <c r="G34" s="33"/>
      <c r="H34" s="33"/>
      <c r="I34" s="33"/>
      <c r="J34" s="40"/>
      <c r="K34" s="33"/>
      <c r="L34" s="35"/>
      <c r="M34" s="33"/>
      <c r="N34" s="33"/>
      <c r="O34" s="33"/>
      <c r="P34" s="33"/>
      <c r="Q34" s="33"/>
      <c r="R34" s="33"/>
      <c r="S34" s="40"/>
      <c r="T34" s="33"/>
      <c r="U34" s="33"/>
      <c r="V34" s="33"/>
      <c r="W34" s="33"/>
      <c r="X34" s="33"/>
      <c r="Y34" s="33"/>
    </row>
    <row r="35" spans="3:25" x14ac:dyDescent="0.4">
      <c r="C35" s="33"/>
      <c r="D35" s="33" t="s">
        <v>53</v>
      </c>
      <c r="E35" s="37" t="s">
        <v>58</v>
      </c>
      <c r="F35" s="33"/>
      <c r="G35" s="33"/>
      <c r="H35" s="33"/>
      <c r="I35" s="33"/>
      <c r="J35" s="38">
        <f>20*50/100*1000/0.3*8.562*2.58*10^-5</f>
        <v>7.3633200000000008</v>
      </c>
      <c r="K35" s="33" t="s">
        <v>55</v>
      </c>
      <c r="L35" s="39" t="s">
        <v>59</v>
      </c>
      <c r="M35" s="33"/>
      <c r="N35" s="42"/>
      <c r="O35" s="33"/>
      <c r="P35" s="33"/>
      <c r="Q35" s="33"/>
      <c r="R35" s="33"/>
      <c r="S35" s="43"/>
      <c r="T35" s="33"/>
      <c r="U35" s="39"/>
      <c r="V35" s="33"/>
      <c r="W35" s="33"/>
      <c r="X35" s="33"/>
      <c r="Y35" s="33"/>
    </row>
    <row r="36" spans="3:25" x14ac:dyDescent="0.4">
      <c r="C36" s="33"/>
      <c r="D36" s="33" t="s">
        <v>60</v>
      </c>
      <c r="E36" s="33"/>
      <c r="F36" s="33"/>
      <c r="G36" s="33"/>
      <c r="H36" s="33"/>
      <c r="I36" s="33"/>
      <c r="J36" s="40"/>
      <c r="K36" s="33"/>
      <c r="L36" s="33"/>
      <c r="M36" s="33"/>
      <c r="N36" s="33"/>
      <c r="O36" s="33"/>
      <c r="P36" s="33"/>
      <c r="Q36" s="33"/>
      <c r="R36" s="33"/>
      <c r="S36" s="40"/>
      <c r="T36" s="33"/>
      <c r="U36" s="35"/>
      <c r="V36" s="33"/>
      <c r="W36" s="33"/>
      <c r="X36" s="33"/>
      <c r="Y36" s="33"/>
    </row>
    <row r="37" spans="3:25" x14ac:dyDescent="0.4">
      <c r="C37" s="33"/>
      <c r="D37" s="33" t="s">
        <v>53</v>
      </c>
      <c r="E37" s="42" t="s">
        <v>61</v>
      </c>
      <c r="F37" s="33"/>
      <c r="G37" s="33"/>
      <c r="H37" s="33"/>
      <c r="I37" s="33"/>
      <c r="J37" s="43">
        <f>+(20/0.5+10/0.3)*1000/2*10*60/3600*8.562*2.58*10^-5</f>
        <v>1.3499420000000002</v>
      </c>
      <c r="K37" s="33" t="s">
        <v>55</v>
      </c>
      <c r="L37" s="39" t="s">
        <v>62</v>
      </c>
      <c r="M37" s="33"/>
      <c r="N37" s="33"/>
      <c r="O37" s="33"/>
      <c r="P37" s="33"/>
      <c r="Q37" s="33"/>
      <c r="R37" s="33"/>
      <c r="S37" s="45"/>
      <c r="T37" s="33"/>
      <c r="U37" s="39"/>
      <c r="V37" s="33"/>
      <c r="W37" s="33"/>
      <c r="X37" s="33"/>
      <c r="Y37" s="33"/>
    </row>
    <row r="38" spans="3:25" x14ac:dyDescent="0.4">
      <c r="C38" s="33"/>
      <c r="D38" s="33" t="s">
        <v>63</v>
      </c>
      <c r="E38" s="33"/>
      <c r="F38" s="33"/>
      <c r="G38" s="33"/>
      <c r="H38" s="33"/>
      <c r="I38" s="33"/>
      <c r="J38" s="40"/>
      <c r="K38" s="33"/>
      <c r="L38" s="35"/>
      <c r="M38" s="33"/>
      <c r="N38" s="33"/>
      <c r="O38" s="33"/>
      <c r="P38" s="33"/>
      <c r="Q38" s="33"/>
      <c r="R38" s="33"/>
      <c r="S38" s="40"/>
      <c r="T38" s="33"/>
      <c r="U38" s="33"/>
      <c r="V38" s="33"/>
      <c r="W38" s="33"/>
      <c r="X38" s="33"/>
      <c r="Y38" s="33"/>
    </row>
    <row r="39" spans="3:25" x14ac:dyDescent="0.4">
      <c r="C39" s="33"/>
      <c r="D39" s="33"/>
      <c r="E39" s="33" t="s">
        <v>64</v>
      </c>
      <c r="F39" s="33"/>
      <c r="G39" s="33"/>
      <c r="H39" s="33"/>
      <c r="I39" s="33"/>
      <c r="J39" s="45">
        <f>+(J33*18+J35*40/60*6+J37*2*6)*365*0.95</f>
        <v>70979.827638000002</v>
      </c>
      <c r="K39" s="33" t="s">
        <v>65</v>
      </c>
      <c r="L39" s="39" t="s">
        <v>66</v>
      </c>
      <c r="M39" s="33"/>
      <c r="N39" s="37"/>
      <c r="O39" s="33"/>
      <c r="P39" s="33"/>
      <c r="Q39" s="33"/>
      <c r="R39" s="33"/>
      <c r="S39" s="47"/>
      <c r="T39" s="33"/>
      <c r="U39" s="39"/>
      <c r="V39" s="33"/>
      <c r="W39" s="33"/>
      <c r="X39" s="33"/>
      <c r="Y39" s="33"/>
    </row>
    <row r="40" spans="3:25" x14ac:dyDescent="0.4">
      <c r="C40" s="33"/>
      <c r="D40" s="33" t="s">
        <v>67</v>
      </c>
      <c r="E40" s="33"/>
      <c r="F40" s="33"/>
      <c r="G40" s="33"/>
      <c r="H40" s="33"/>
      <c r="I40" s="33"/>
      <c r="J40" s="40"/>
      <c r="K40" s="33"/>
      <c r="L40" s="35"/>
      <c r="M40" s="33"/>
      <c r="N40" s="33"/>
      <c r="O40" s="33"/>
      <c r="P40" s="33"/>
      <c r="Q40" s="33"/>
      <c r="R40" s="33"/>
      <c r="S40" s="33"/>
      <c r="T40" s="33"/>
      <c r="U40" s="33"/>
      <c r="V40" s="33"/>
      <c r="W40" s="33"/>
      <c r="X40" s="33"/>
      <c r="Y40" s="33"/>
    </row>
    <row r="41" spans="3:25" x14ac:dyDescent="0.4">
      <c r="C41" s="33"/>
      <c r="D41" s="33" t="s">
        <v>53</v>
      </c>
      <c r="E41" s="37" t="s">
        <v>68</v>
      </c>
      <c r="F41" s="33"/>
      <c r="G41" s="33"/>
      <c r="H41" s="33"/>
      <c r="I41" s="33"/>
      <c r="J41" s="38">
        <f>20*1000/0.55*8.562*2.58*10^-5</f>
        <v>8.0327127272727257</v>
      </c>
      <c r="K41" s="33" t="s">
        <v>55</v>
      </c>
      <c r="L41" s="39" t="s">
        <v>69</v>
      </c>
      <c r="M41" s="33"/>
      <c r="N41" s="33"/>
      <c r="O41" s="33"/>
      <c r="P41" s="33"/>
      <c r="Q41" s="33"/>
      <c r="R41" s="33"/>
      <c r="S41" s="33"/>
      <c r="T41" s="33"/>
      <c r="U41" s="33"/>
      <c r="V41" s="33"/>
      <c r="W41" s="33"/>
      <c r="X41" s="33"/>
      <c r="Y41" s="33"/>
    </row>
    <row r="42" spans="3:25" x14ac:dyDescent="0.4">
      <c r="C42" s="33"/>
      <c r="D42" s="33" t="s">
        <v>70</v>
      </c>
      <c r="E42" s="33"/>
      <c r="F42" s="33"/>
      <c r="G42" s="33"/>
      <c r="H42" s="33"/>
      <c r="I42" s="33"/>
      <c r="J42" s="40"/>
      <c r="K42" s="33"/>
      <c r="L42" s="35"/>
      <c r="M42" s="33"/>
      <c r="N42" s="33"/>
      <c r="O42" s="33"/>
      <c r="P42" s="33"/>
      <c r="Q42" s="33"/>
      <c r="R42" s="33"/>
      <c r="S42" s="33"/>
      <c r="T42" s="33"/>
      <c r="U42" s="33"/>
      <c r="V42" s="33"/>
      <c r="W42" s="33"/>
      <c r="X42" s="33"/>
      <c r="Y42" s="33"/>
    </row>
    <row r="43" spans="3:25" x14ac:dyDescent="0.4">
      <c r="C43" s="33"/>
      <c r="D43" s="33" t="s">
        <v>53</v>
      </c>
      <c r="E43" s="37" t="s">
        <v>71</v>
      </c>
      <c r="F43" s="33"/>
      <c r="G43" s="33"/>
      <c r="H43" s="33"/>
      <c r="I43" s="33"/>
      <c r="J43" s="38">
        <f>20*40/100*1000/0.3*8.562*2.58*10^-5</f>
        <v>5.8906559999999999</v>
      </c>
      <c r="K43" s="33" t="s">
        <v>55</v>
      </c>
      <c r="L43" s="39" t="s">
        <v>72</v>
      </c>
      <c r="M43" s="33"/>
      <c r="N43" s="33"/>
      <c r="O43" s="33"/>
      <c r="P43" s="33"/>
      <c r="Q43" s="33"/>
      <c r="R43" s="33"/>
      <c r="S43" s="33"/>
      <c r="T43" s="33"/>
      <c r="U43" s="33"/>
      <c r="V43" s="33"/>
      <c r="W43" s="33"/>
      <c r="X43" s="33"/>
      <c r="Y43" s="33"/>
    </row>
    <row r="44" spans="3:25" x14ac:dyDescent="0.4">
      <c r="C44" s="33"/>
      <c r="D44" s="33" t="s">
        <v>73</v>
      </c>
      <c r="E44" s="33"/>
      <c r="F44" s="33"/>
      <c r="G44" s="33"/>
      <c r="H44" s="33"/>
      <c r="I44" s="33"/>
      <c r="J44" s="40"/>
      <c r="K44" s="33"/>
      <c r="L44" s="33"/>
      <c r="M44" s="33"/>
      <c r="N44" s="33"/>
      <c r="O44" s="33"/>
      <c r="P44" s="33"/>
      <c r="Q44" s="33"/>
      <c r="R44" s="33"/>
      <c r="S44" s="33"/>
      <c r="T44" s="33"/>
      <c r="U44" s="33"/>
      <c r="V44" s="33"/>
      <c r="W44" s="33"/>
      <c r="X44" s="33"/>
      <c r="Y44" s="33"/>
    </row>
    <row r="45" spans="3:25" x14ac:dyDescent="0.4">
      <c r="C45" s="33"/>
      <c r="D45" s="33" t="s">
        <v>53</v>
      </c>
      <c r="E45" s="42" t="s">
        <v>74</v>
      </c>
      <c r="F45" s="33"/>
      <c r="G45" s="33"/>
      <c r="H45" s="33"/>
      <c r="I45" s="33"/>
      <c r="J45" s="43">
        <f>+(20/0.55+8/0.3)*1000/2*6*60/3600*8.562*2.58*10^-5</f>
        <v>0.69616843636363634</v>
      </c>
      <c r="K45" s="33" t="s">
        <v>55</v>
      </c>
      <c r="L45" s="39" t="s">
        <v>75</v>
      </c>
      <c r="M45" s="33"/>
      <c r="N45" s="33"/>
      <c r="O45" s="33"/>
      <c r="P45" s="33"/>
      <c r="Q45" s="33"/>
      <c r="R45" s="33"/>
      <c r="S45" s="33"/>
      <c r="T45" s="33"/>
      <c r="U45" s="33"/>
      <c r="V45" s="33"/>
      <c r="W45" s="33"/>
      <c r="X45" s="33"/>
      <c r="Y45" s="33"/>
    </row>
    <row r="46" spans="3:25" x14ac:dyDescent="0.4">
      <c r="C46" s="33"/>
      <c r="D46" s="33" t="s">
        <v>76</v>
      </c>
      <c r="E46" s="33"/>
      <c r="F46" s="33"/>
      <c r="G46" s="33"/>
      <c r="H46" s="33"/>
      <c r="I46" s="33"/>
      <c r="J46" s="40"/>
      <c r="K46" s="33"/>
      <c r="L46" s="35"/>
      <c r="M46" s="33"/>
      <c r="N46" s="33"/>
      <c r="O46" s="33"/>
      <c r="P46" s="33"/>
      <c r="Q46" s="33"/>
      <c r="R46" s="33"/>
      <c r="S46" s="33"/>
      <c r="T46" s="33"/>
      <c r="U46" s="33"/>
      <c r="V46" s="33"/>
      <c r="W46" s="33"/>
      <c r="X46" s="33"/>
      <c r="Y46" s="33"/>
    </row>
    <row r="47" spans="3:25" x14ac:dyDescent="0.4">
      <c r="C47" s="33"/>
      <c r="D47" s="33"/>
      <c r="E47" s="33" t="s">
        <v>77</v>
      </c>
      <c r="F47" s="33"/>
      <c r="G47" s="33"/>
      <c r="H47" s="33"/>
      <c r="I47" s="33"/>
      <c r="J47" s="45">
        <f>+(J41*18+J43*48/60*6+J45*2*6)*365*0.95</f>
        <v>62837.341197381793</v>
      </c>
      <c r="K47" s="33" t="s">
        <v>78</v>
      </c>
      <c r="L47" s="39" t="s">
        <v>79</v>
      </c>
      <c r="M47" s="33"/>
      <c r="N47" s="33"/>
      <c r="O47" s="33"/>
      <c r="P47" s="33"/>
      <c r="Q47" s="33"/>
      <c r="R47" s="33"/>
      <c r="S47" s="33"/>
      <c r="T47" s="33"/>
      <c r="U47" s="33"/>
      <c r="V47" s="33"/>
      <c r="W47" s="33"/>
      <c r="X47" s="33"/>
      <c r="Y47" s="33"/>
    </row>
    <row r="48" spans="3:25" x14ac:dyDescent="0.4">
      <c r="C48" s="33"/>
      <c r="D48" s="33" t="s">
        <v>80</v>
      </c>
      <c r="E48" s="33"/>
      <c r="F48" s="33"/>
      <c r="G48" s="33"/>
      <c r="H48" s="33"/>
      <c r="I48" s="33"/>
      <c r="J48" s="40"/>
      <c r="K48" s="33"/>
      <c r="L48" s="33"/>
      <c r="M48" s="33"/>
      <c r="N48" s="33"/>
      <c r="O48" s="33"/>
      <c r="P48" s="33"/>
      <c r="Q48" s="33"/>
      <c r="R48" s="33"/>
      <c r="S48" s="33"/>
      <c r="T48" s="33"/>
      <c r="U48" s="33"/>
      <c r="V48" s="33"/>
      <c r="W48" s="33"/>
      <c r="X48" s="33"/>
      <c r="Y48" s="33"/>
    </row>
    <row r="49" spans="3:25" x14ac:dyDescent="0.4">
      <c r="C49" s="33"/>
      <c r="D49" s="33"/>
      <c r="E49" s="37" t="s">
        <v>81</v>
      </c>
      <c r="F49" s="33"/>
      <c r="G49" s="33"/>
      <c r="H49" s="33"/>
      <c r="I49" s="33"/>
      <c r="J49" s="48">
        <f>+J39-J47</f>
        <v>8142.4864406182096</v>
      </c>
      <c r="K49" s="33" t="s">
        <v>78</v>
      </c>
      <c r="L49" s="39" t="s">
        <v>82</v>
      </c>
      <c r="M49" s="33"/>
      <c r="N49" s="33"/>
      <c r="O49" s="33"/>
      <c r="P49" s="33"/>
      <c r="Q49" s="33"/>
      <c r="R49" s="33"/>
      <c r="S49" s="33"/>
      <c r="T49" s="33"/>
      <c r="U49" s="33"/>
      <c r="V49" s="33"/>
      <c r="W49" s="33"/>
      <c r="X49" s="33"/>
      <c r="Y49" s="33"/>
    </row>
    <row r="50" spans="3:25" x14ac:dyDescent="0.4">
      <c r="C50" s="33"/>
      <c r="D50" s="33"/>
      <c r="E50" s="33"/>
      <c r="F50" s="33"/>
      <c r="G50" s="33"/>
      <c r="H50" s="33"/>
      <c r="I50" s="33"/>
      <c r="J50" s="33"/>
      <c r="K50" s="33"/>
      <c r="L50" s="33"/>
      <c r="M50" s="33"/>
      <c r="N50" s="33"/>
      <c r="O50" s="33"/>
      <c r="P50" s="33"/>
      <c r="Q50" s="33"/>
      <c r="R50" s="33"/>
      <c r="S50" s="33"/>
      <c r="T50" s="33"/>
      <c r="U50" s="33"/>
      <c r="V50" s="33"/>
      <c r="W50" s="33"/>
      <c r="X50" s="33"/>
      <c r="Y50" s="33"/>
    </row>
    <row r="51" spans="3:25" x14ac:dyDescent="0.4">
      <c r="C51" s="33" t="s">
        <v>83</v>
      </c>
      <c r="D51" s="33"/>
      <c r="E51" s="33"/>
      <c r="F51" s="33"/>
      <c r="G51" s="33"/>
      <c r="H51" s="33"/>
      <c r="I51" s="33"/>
      <c r="J51" s="33"/>
      <c r="K51" s="33"/>
      <c r="L51" s="33"/>
      <c r="M51" s="33"/>
      <c r="N51" s="33"/>
      <c r="O51" s="33"/>
      <c r="P51" s="33"/>
      <c r="Q51" s="33"/>
      <c r="R51" s="33"/>
      <c r="S51" s="33"/>
      <c r="T51" s="33"/>
      <c r="U51" s="33"/>
      <c r="V51" s="33"/>
      <c r="W51" s="33"/>
      <c r="X51" s="33"/>
      <c r="Y51" s="33"/>
    </row>
    <row r="52" spans="3:25" ht="19.5" thickBot="1" x14ac:dyDescent="0.45">
      <c r="C52" s="33"/>
      <c r="D52" s="75" t="s">
        <v>84</v>
      </c>
      <c r="E52" s="77"/>
      <c r="F52" s="49">
        <v>2023</v>
      </c>
      <c r="G52" s="49">
        <v>2024</v>
      </c>
      <c r="H52" s="49">
        <v>2025</v>
      </c>
      <c r="I52" s="49">
        <v>2026</v>
      </c>
      <c r="J52" s="49">
        <v>2027</v>
      </c>
      <c r="K52" s="49">
        <v>2028</v>
      </c>
      <c r="L52" s="49">
        <v>2029</v>
      </c>
      <c r="M52" s="49">
        <v>2030</v>
      </c>
      <c r="N52" s="49">
        <v>2031</v>
      </c>
      <c r="O52" s="49">
        <v>2032</v>
      </c>
      <c r="P52" s="49">
        <v>2033</v>
      </c>
      <c r="Q52" s="49">
        <v>2034</v>
      </c>
      <c r="R52" s="49">
        <v>2035</v>
      </c>
      <c r="S52" s="49">
        <v>2036</v>
      </c>
      <c r="T52" s="49">
        <v>2037</v>
      </c>
      <c r="U52" s="49">
        <v>2038</v>
      </c>
      <c r="V52" s="49">
        <v>2039</v>
      </c>
      <c r="W52" s="49">
        <v>2040</v>
      </c>
      <c r="X52" s="33"/>
      <c r="Y52" s="33"/>
    </row>
    <row r="53" spans="3:25" x14ac:dyDescent="0.4">
      <c r="C53" s="33"/>
      <c r="D53" s="75" t="s">
        <v>85</v>
      </c>
      <c r="E53" s="76"/>
      <c r="F53" s="50"/>
      <c r="G53" s="24"/>
      <c r="H53" s="24"/>
      <c r="I53" s="24"/>
      <c r="J53" s="24">
        <v>1</v>
      </c>
      <c r="K53" s="24"/>
      <c r="L53" s="24">
        <v>1</v>
      </c>
      <c r="M53" s="24"/>
      <c r="N53" s="24">
        <v>1</v>
      </c>
      <c r="O53" s="24">
        <v>1</v>
      </c>
      <c r="P53" s="24">
        <v>1</v>
      </c>
      <c r="Q53" s="24">
        <v>1</v>
      </c>
      <c r="R53" s="24">
        <v>1</v>
      </c>
      <c r="S53" s="24">
        <v>2</v>
      </c>
      <c r="T53" s="24">
        <v>2</v>
      </c>
      <c r="U53" s="24">
        <v>3</v>
      </c>
      <c r="V53" s="24">
        <v>3</v>
      </c>
      <c r="W53" s="25">
        <v>3</v>
      </c>
      <c r="X53" s="33"/>
      <c r="Y53" s="33"/>
    </row>
    <row r="54" spans="3:25" x14ac:dyDescent="0.4">
      <c r="C54" s="33"/>
      <c r="D54" s="75" t="s">
        <v>86</v>
      </c>
      <c r="E54" s="76"/>
      <c r="F54" s="51"/>
      <c r="G54" s="26"/>
      <c r="H54" s="26"/>
      <c r="I54" s="26"/>
      <c r="J54" s="26">
        <v>100</v>
      </c>
      <c r="K54" s="26"/>
      <c r="L54" s="26">
        <v>100</v>
      </c>
      <c r="M54" s="26"/>
      <c r="N54" s="26">
        <v>100</v>
      </c>
      <c r="O54" s="26">
        <v>100</v>
      </c>
      <c r="P54" s="26">
        <v>100</v>
      </c>
      <c r="Q54" s="26">
        <v>100</v>
      </c>
      <c r="R54" s="26">
        <v>100</v>
      </c>
      <c r="S54" s="26">
        <v>100</v>
      </c>
      <c r="T54" s="26">
        <v>100</v>
      </c>
      <c r="U54" s="26">
        <v>100</v>
      </c>
      <c r="V54" s="26">
        <v>100</v>
      </c>
      <c r="W54" s="27">
        <v>100</v>
      </c>
      <c r="X54" s="33" t="s">
        <v>87</v>
      </c>
      <c r="Y54" s="33"/>
    </row>
    <row r="55" spans="3:25" ht="19.5" thickBot="1" x14ac:dyDescent="0.45">
      <c r="C55" s="33"/>
      <c r="D55" s="75" t="s">
        <v>88</v>
      </c>
      <c r="E55" s="76"/>
      <c r="F55" s="52"/>
      <c r="G55" s="28"/>
      <c r="H55" s="28"/>
      <c r="I55" s="28"/>
      <c r="J55" s="28"/>
      <c r="K55" s="28"/>
      <c r="L55" s="28"/>
      <c r="M55" s="28"/>
      <c r="N55" s="28"/>
      <c r="O55" s="28"/>
      <c r="P55" s="28"/>
      <c r="Q55" s="28"/>
      <c r="R55" s="28"/>
      <c r="S55" s="28"/>
      <c r="T55" s="28"/>
      <c r="U55" s="28"/>
      <c r="V55" s="28"/>
      <c r="W55" s="29"/>
      <c r="X55" s="33"/>
      <c r="Y55" s="33"/>
    </row>
    <row r="56" spans="3:25" x14ac:dyDescent="0.4">
      <c r="C56" s="33"/>
      <c r="D56" s="75" t="s">
        <v>89</v>
      </c>
      <c r="E56" s="77"/>
      <c r="F56" s="53">
        <f t="shared" ref="F56:W56" si="0">+F53*F54/100-F55</f>
        <v>0</v>
      </c>
      <c r="G56" s="53">
        <f t="shared" si="0"/>
        <v>0</v>
      </c>
      <c r="H56" s="53">
        <f t="shared" si="0"/>
        <v>0</v>
      </c>
      <c r="I56" s="53">
        <f t="shared" si="0"/>
        <v>0</v>
      </c>
      <c r="J56" s="53">
        <f t="shared" si="0"/>
        <v>1</v>
      </c>
      <c r="K56" s="53">
        <f t="shared" si="0"/>
        <v>0</v>
      </c>
      <c r="L56" s="53">
        <f t="shared" si="0"/>
        <v>1</v>
      </c>
      <c r="M56" s="53">
        <f t="shared" si="0"/>
        <v>0</v>
      </c>
      <c r="N56" s="53">
        <f t="shared" si="0"/>
        <v>1</v>
      </c>
      <c r="O56" s="53">
        <f t="shared" si="0"/>
        <v>1</v>
      </c>
      <c r="P56" s="53">
        <f t="shared" si="0"/>
        <v>1</v>
      </c>
      <c r="Q56" s="53">
        <f t="shared" si="0"/>
        <v>1</v>
      </c>
      <c r="R56" s="53">
        <f t="shared" si="0"/>
        <v>1</v>
      </c>
      <c r="S56" s="53">
        <f t="shared" si="0"/>
        <v>2</v>
      </c>
      <c r="T56" s="53">
        <f t="shared" si="0"/>
        <v>2</v>
      </c>
      <c r="U56" s="53">
        <f t="shared" si="0"/>
        <v>3</v>
      </c>
      <c r="V56" s="53">
        <f t="shared" si="0"/>
        <v>3</v>
      </c>
      <c r="W56" s="53">
        <f t="shared" si="0"/>
        <v>3</v>
      </c>
      <c r="X56" s="33"/>
      <c r="Y56" s="33"/>
    </row>
    <row r="57" spans="3:25" x14ac:dyDescent="0.4">
      <c r="C57" s="33"/>
      <c r="D57" s="75" t="s">
        <v>90</v>
      </c>
      <c r="E57" s="77"/>
      <c r="F57" s="26">
        <f>+F56</f>
        <v>0</v>
      </c>
      <c r="G57" s="26">
        <f t="shared" ref="G57:W57" si="1">+G56+F57</f>
        <v>0</v>
      </c>
      <c r="H57" s="26">
        <f t="shared" si="1"/>
        <v>0</v>
      </c>
      <c r="I57" s="26">
        <f t="shared" si="1"/>
        <v>0</v>
      </c>
      <c r="J57" s="26">
        <f t="shared" si="1"/>
        <v>1</v>
      </c>
      <c r="K57" s="26">
        <f t="shared" si="1"/>
        <v>1</v>
      </c>
      <c r="L57" s="26">
        <f t="shared" si="1"/>
        <v>2</v>
      </c>
      <c r="M57" s="26">
        <f t="shared" si="1"/>
        <v>2</v>
      </c>
      <c r="N57" s="26">
        <f t="shared" si="1"/>
        <v>3</v>
      </c>
      <c r="O57" s="26">
        <f t="shared" si="1"/>
        <v>4</v>
      </c>
      <c r="P57" s="26">
        <f t="shared" si="1"/>
        <v>5</v>
      </c>
      <c r="Q57" s="26">
        <f t="shared" si="1"/>
        <v>6</v>
      </c>
      <c r="R57" s="26">
        <f t="shared" si="1"/>
        <v>7</v>
      </c>
      <c r="S57" s="26">
        <f t="shared" si="1"/>
        <v>9</v>
      </c>
      <c r="T57" s="26">
        <f t="shared" si="1"/>
        <v>11</v>
      </c>
      <c r="U57" s="26">
        <f t="shared" si="1"/>
        <v>14</v>
      </c>
      <c r="V57" s="26">
        <f t="shared" si="1"/>
        <v>17</v>
      </c>
      <c r="W57" s="54">
        <f t="shared" si="1"/>
        <v>20</v>
      </c>
      <c r="X57" s="33"/>
      <c r="Y57" s="33"/>
    </row>
  </sheetData>
  <mergeCells count="8">
    <mergeCell ref="F25:G25"/>
    <mergeCell ref="D55:E55"/>
    <mergeCell ref="D56:E56"/>
    <mergeCell ref="D57:E57"/>
    <mergeCell ref="G29:H29"/>
    <mergeCell ref="D52:E52"/>
    <mergeCell ref="D53:E53"/>
    <mergeCell ref="D54:E54"/>
  </mergeCells>
  <phoneticPr fontId="2"/>
  <pageMargins left="0.7" right="0.7" top="0.75" bottom="0.75" header="0.3" footer="0.3"/>
  <pageSetup paperSize="9" scale="3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78CDC-5B03-47E1-B767-0D17E5D0EA46}">
  <sheetPr>
    <pageSetUpPr fitToPage="1"/>
  </sheetPr>
  <dimension ref="B1:X68"/>
  <sheetViews>
    <sheetView topLeftCell="A40" zoomScale="70" zoomScaleNormal="70" workbookViewId="0">
      <selection activeCell="N38" sqref="N38"/>
    </sheetView>
  </sheetViews>
  <sheetFormatPr defaultRowHeight="18.75" x14ac:dyDescent="0.4"/>
  <cols>
    <col min="1" max="1" width="1" customWidth="1"/>
    <col min="2" max="2" width="12.375" customWidth="1"/>
    <col min="5" max="5" width="21.375" bestFit="1" customWidth="1"/>
    <col min="6" max="23" width="8.125" customWidth="1"/>
  </cols>
  <sheetData>
    <row r="1" spans="2:12" ht="5.25" customHeight="1" x14ac:dyDescent="0.4">
      <c r="B1" s="19"/>
      <c r="C1" s="19"/>
      <c r="D1" s="19"/>
      <c r="E1" s="19"/>
      <c r="F1" s="19"/>
      <c r="G1" s="19"/>
      <c r="H1" s="19"/>
      <c r="I1" s="19"/>
      <c r="J1" s="19"/>
      <c r="K1" s="19"/>
      <c r="L1" s="19"/>
    </row>
    <row r="2" spans="2:12" ht="18.75" customHeight="1" x14ac:dyDescent="0.4">
      <c r="B2" s="19" t="s">
        <v>34</v>
      </c>
      <c r="C2" s="19"/>
      <c r="D2" s="19"/>
      <c r="E2" s="19"/>
      <c r="F2" s="19"/>
      <c r="G2" s="19"/>
      <c r="H2" s="19"/>
      <c r="I2" s="19"/>
      <c r="J2" s="19"/>
      <c r="K2" s="19"/>
      <c r="L2" s="19"/>
    </row>
    <row r="3" spans="2:12" x14ac:dyDescent="0.4">
      <c r="B3" s="19"/>
      <c r="C3" s="19"/>
      <c r="D3" s="19"/>
      <c r="E3" s="19"/>
      <c r="F3" s="19"/>
      <c r="G3" s="19"/>
      <c r="H3" s="19"/>
      <c r="I3" s="19"/>
      <c r="J3" s="19"/>
      <c r="K3" s="19"/>
      <c r="L3" s="19"/>
    </row>
    <row r="4" spans="2:12" x14ac:dyDescent="0.4">
      <c r="B4" s="19"/>
      <c r="C4" s="19"/>
      <c r="D4" s="19"/>
      <c r="E4" s="19"/>
      <c r="F4" s="19"/>
      <c r="G4" s="19"/>
      <c r="H4" s="19"/>
      <c r="I4" s="19"/>
      <c r="J4" s="19"/>
      <c r="K4" s="19"/>
      <c r="L4" s="19"/>
    </row>
    <row r="5" spans="2:12" x14ac:dyDescent="0.4">
      <c r="B5" s="19"/>
      <c r="C5" s="19"/>
      <c r="D5" s="19"/>
      <c r="E5" s="19"/>
      <c r="F5" s="19"/>
      <c r="G5" s="19"/>
      <c r="H5" s="19"/>
      <c r="I5" s="19"/>
      <c r="J5" s="19"/>
      <c r="K5" s="19"/>
      <c r="L5" s="19"/>
    </row>
    <row r="6" spans="2:12" x14ac:dyDescent="0.4">
      <c r="B6" s="19"/>
      <c r="C6" s="19"/>
      <c r="D6" s="19"/>
      <c r="E6" s="19"/>
      <c r="F6" s="19"/>
      <c r="G6" s="19"/>
      <c r="H6" s="19"/>
      <c r="I6" s="19"/>
      <c r="J6" s="19"/>
      <c r="K6" s="19"/>
      <c r="L6" s="19"/>
    </row>
    <row r="7" spans="2:12" x14ac:dyDescent="0.4">
      <c r="B7" s="19"/>
      <c r="C7" s="19"/>
      <c r="D7" s="19"/>
      <c r="E7" s="19"/>
      <c r="F7" s="19"/>
      <c r="G7" s="19"/>
      <c r="H7" s="19"/>
      <c r="I7" s="19"/>
      <c r="J7" s="19"/>
      <c r="K7" s="19"/>
      <c r="L7" s="19"/>
    </row>
    <row r="8" spans="2:12" x14ac:dyDescent="0.4">
      <c r="B8" s="19"/>
      <c r="C8" s="19"/>
      <c r="D8" s="19"/>
      <c r="E8" s="19"/>
      <c r="F8" s="19"/>
      <c r="G8" s="19"/>
      <c r="H8" s="19"/>
      <c r="I8" s="19"/>
      <c r="J8" s="19"/>
      <c r="K8" s="19"/>
      <c r="L8" s="19"/>
    </row>
    <row r="9" spans="2:12" x14ac:dyDescent="0.4">
      <c r="B9" s="19"/>
      <c r="C9" s="19"/>
      <c r="D9" s="19"/>
      <c r="E9" s="19"/>
      <c r="F9" s="19"/>
      <c r="G9" s="19"/>
      <c r="H9" s="19"/>
      <c r="I9" s="19"/>
      <c r="J9" s="19"/>
      <c r="K9" s="19"/>
      <c r="L9" s="19"/>
    </row>
    <row r="10" spans="2:12" x14ac:dyDescent="0.4">
      <c r="B10" s="19"/>
      <c r="C10" s="19"/>
      <c r="D10" s="19"/>
      <c r="E10" s="19"/>
      <c r="F10" s="19"/>
      <c r="G10" s="19"/>
      <c r="H10" s="19"/>
      <c r="I10" s="19"/>
      <c r="J10" s="19"/>
      <c r="K10" s="19"/>
      <c r="L10" s="19"/>
    </row>
    <row r="11" spans="2:12" x14ac:dyDescent="0.4">
      <c r="B11" s="19"/>
      <c r="C11" s="19"/>
      <c r="D11" s="19"/>
      <c r="E11" s="19"/>
      <c r="F11" s="19"/>
      <c r="G11" s="19"/>
      <c r="H11" s="19"/>
      <c r="I11" s="19"/>
      <c r="J11" s="19"/>
      <c r="K11" s="19"/>
      <c r="L11" s="19"/>
    </row>
    <row r="12" spans="2:12" x14ac:dyDescent="0.4">
      <c r="B12" s="19"/>
      <c r="C12" s="19"/>
      <c r="D12" s="19"/>
      <c r="E12" s="19"/>
      <c r="F12" s="19"/>
      <c r="G12" s="19"/>
      <c r="H12" s="19"/>
      <c r="I12" s="19"/>
      <c r="J12" s="19"/>
      <c r="K12" s="19"/>
      <c r="L12" s="19"/>
    </row>
    <row r="13" spans="2:12" x14ac:dyDescent="0.4">
      <c r="B13" s="19"/>
      <c r="C13" s="19"/>
      <c r="D13" s="19"/>
      <c r="E13" s="19"/>
      <c r="F13" s="19"/>
      <c r="G13" s="19"/>
      <c r="H13" s="19"/>
      <c r="I13" s="19"/>
      <c r="J13" s="19"/>
      <c r="K13" s="19"/>
      <c r="L13" s="19"/>
    </row>
    <row r="39" spans="2:8" x14ac:dyDescent="0.4">
      <c r="B39" t="s">
        <v>35</v>
      </c>
    </row>
    <row r="40" spans="2:8" ht="19.5" thickBot="1" x14ac:dyDescent="0.45">
      <c r="C40" t="s">
        <v>0</v>
      </c>
      <c r="F40" s="2"/>
      <c r="G40" s="2"/>
    </row>
    <row r="41" spans="2:8" ht="19.5" thickBot="1" x14ac:dyDescent="0.45">
      <c r="D41" t="s">
        <v>7</v>
      </c>
      <c r="F41" s="65">
        <f>F60*W68/10000</f>
        <v>0</v>
      </c>
      <c r="G41" s="66"/>
      <c r="H41" s="18" t="s">
        <v>8</v>
      </c>
    </row>
    <row r="42" spans="2:8" x14ac:dyDescent="0.4">
      <c r="F42" s="2"/>
      <c r="G42" s="2"/>
    </row>
    <row r="43" spans="2:8" x14ac:dyDescent="0.4">
      <c r="C43" t="s">
        <v>21</v>
      </c>
    </row>
    <row r="44" spans="2:8" x14ac:dyDescent="0.4">
      <c r="D44" t="s">
        <v>9</v>
      </c>
      <c r="E44" t="s">
        <v>10</v>
      </c>
      <c r="G44" t="s">
        <v>27</v>
      </c>
    </row>
    <row r="45" spans="2:8" x14ac:dyDescent="0.4">
      <c r="E45" t="s">
        <v>12</v>
      </c>
      <c r="G45" t="s">
        <v>13</v>
      </c>
    </row>
    <row r="46" spans="2:8" ht="20.25" x14ac:dyDescent="0.4">
      <c r="E46" t="s">
        <v>11</v>
      </c>
      <c r="G46" s="67" t="s">
        <v>14</v>
      </c>
      <c r="H46" s="67"/>
    </row>
    <row r="47" spans="2:8" x14ac:dyDescent="0.4">
      <c r="G47" s="3"/>
      <c r="H47" s="3"/>
    </row>
    <row r="48" spans="2:8" ht="19.5" thickBot="1" x14ac:dyDescent="0.45">
      <c r="D48" t="s">
        <v>24</v>
      </c>
    </row>
    <row r="49" spans="3:23" ht="19.5" thickBot="1" x14ac:dyDescent="0.45">
      <c r="D49" s="4"/>
      <c r="E49" t="s">
        <v>29</v>
      </c>
      <c r="F49" s="21"/>
      <c r="G49" t="s">
        <v>28</v>
      </c>
    </row>
    <row r="50" spans="3:23" ht="19.5" thickBot="1" x14ac:dyDescent="0.45">
      <c r="D50" s="1"/>
      <c r="G50" s="64">
        <f>+F49*9.37*2.58/100000</f>
        <v>0</v>
      </c>
      <c r="H50" s="64"/>
      <c r="I50" t="s">
        <v>16</v>
      </c>
      <c r="J50" s="4" t="s">
        <v>17</v>
      </c>
    </row>
    <row r="51" spans="3:23" ht="19.5" thickBot="1" x14ac:dyDescent="0.45">
      <c r="D51" s="4"/>
      <c r="E51" t="s">
        <v>32</v>
      </c>
      <c r="F51" s="21"/>
      <c r="G51" t="s">
        <v>15</v>
      </c>
      <c r="H51" s="7"/>
      <c r="J51" s="4"/>
    </row>
    <row r="52" spans="3:23" x14ac:dyDescent="0.4">
      <c r="D52" s="1"/>
      <c r="F52" s="2"/>
      <c r="G52" s="64">
        <f>+F51*2.58/100000</f>
        <v>0</v>
      </c>
      <c r="H52" s="64"/>
      <c r="I52" t="s">
        <v>16</v>
      </c>
      <c r="J52" s="4" t="s">
        <v>17</v>
      </c>
    </row>
    <row r="53" spans="3:23" x14ac:dyDescent="0.4">
      <c r="G53" s="2"/>
      <c r="H53" s="2"/>
    </row>
    <row r="54" spans="3:23" ht="19.5" thickBot="1" x14ac:dyDescent="0.45">
      <c r="D54" t="s">
        <v>25</v>
      </c>
    </row>
    <row r="55" spans="3:23" ht="19.5" thickBot="1" x14ac:dyDescent="0.45">
      <c r="D55" s="4"/>
      <c r="E55" t="s">
        <v>29</v>
      </c>
      <c r="F55" s="21"/>
      <c r="G55" t="s">
        <v>28</v>
      </c>
    </row>
    <row r="56" spans="3:23" ht="19.5" thickBot="1" x14ac:dyDescent="0.45">
      <c r="D56" s="1"/>
      <c r="G56" s="64">
        <f>+F55*9.37*2.58/100000</f>
        <v>0</v>
      </c>
      <c r="H56" s="64"/>
      <c r="I56" t="s">
        <v>16</v>
      </c>
      <c r="J56" s="1" t="s">
        <v>18</v>
      </c>
    </row>
    <row r="57" spans="3:23" ht="19.5" thickBot="1" x14ac:dyDescent="0.45">
      <c r="D57" s="4"/>
      <c r="E57" t="s">
        <v>32</v>
      </c>
      <c r="F57" s="22"/>
      <c r="G57" t="s">
        <v>15</v>
      </c>
    </row>
    <row r="58" spans="3:23" x14ac:dyDescent="0.4">
      <c r="D58" s="1"/>
      <c r="G58" s="64">
        <f>+F57*2.58/100000</f>
        <v>0</v>
      </c>
      <c r="H58" s="64"/>
      <c r="I58" t="s">
        <v>16</v>
      </c>
      <c r="J58" s="1" t="s">
        <v>18</v>
      </c>
    </row>
    <row r="59" spans="3:23" ht="19.5" thickBot="1" x14ac:dyDescent="0.45"/>
    <row r="60" spans="3:23" ht="19.5" thickBot="1" x14ac:dyDescent="0.45">
      <c r="D60" t="s">
        <v>20</v>
      </c>
      <c r="E60" t="s">
        <v>19</v>
      </c>
      <c r="F60" s="70">
        <f>SUM(G50,G52)-SUM(G56,G58)</f>
        <v>0</v>
      </c>
      <c r="G60" s="71"/>
      <c r="H60" t="s">
        <v>16</v>
      </c>
    </row>
    <row r="62" spans="3:23" x14ac:dyDescent="0.4">
      <c r="C62" t="s">
        <v>22</v>
      </c>
    </row>
    <row r="63" spans="3:23" ht="19.5" thickBot="1" x14ac:dyDescent="0.45">
      <c r="D63" s="68" t="s">
        <v>5</v>
      </c>
      <c r="E63" s="69"/>
      <c r="F63" s="8">
        <v>2023</v>
      </c>
      <c r="G63" s="8">
        <v>2024</v>
      </c>
      <c r="H63" s="8">
        <v>2025</v>
      </c>
      <c r="I63" s="8">
        <v>2026</v>
      </c>
      <c r="J63" s="8">
        <v>2027</v>
      </c>
      <c r="K63" s="8">
        <v>2028</v>
      </c>
      <c r="L63" s="8">
        <v>2029</v>
      </c>
      <c r="M63" s="8">
        <v>2030</v>
      </c>
      <c r="N63" s="8">
        <v>2031</v>
      </c>
      <c r="O63" s="8">
        <v>2032</v>
      </c>
      <c r="P63" s="8">
        <v>2033</v>
      </c>
      <c r="Q63" s="8">
        <v>2034</v>
      </c>
      <c r="R63" s="8">
        <v>2035</v>
      </c>
      <c r="S63" s="8">
        <v>2036</v>
      </c>
      <c r="T63" s="8">
        <v>2037</v>
      </c>
      <c r="U63" s="8">
        <v>2038</v>
      </c>
      <c r="V63" s="8">
        <v>2039</v>
      </c>
      <c r="W63" s="8">
        <v>2040</v>
      </c>
    </row>
    <row r="64" spans="3:23" x14ac:dyDescent="0.4">
      <c r="D64" s="68" t="s">
        <v>1</v>
      </c>
      <c r="E64" s="72"/>
      <c r="F64" s="10"/>
      <c r="G64" s="11"/>
      <c r="H64" s="11"/>
      <c r="I64" s="11"/>
      <c r="J64" s="11"/>
      <c r="K64" s="11"/>
      <c r="L64" s="11"/>
      <c r="M64" s="11"/>
      <c r="N64" s="11"/>
      <c r="O64" s="11"/>
      <c r="P64" s="11"/>
      <c r="Q64" s="11"/>
      <c r="R64" s="11"/>
      <c r="S64" s="11"/>
      <c r="T64" s="11"/>
      <c r="U64" s="11"/>
      <c r="V64" s="11"/>
      <c r="W64" s="12"/>
    </row>
    <row r="65" spans="4:24" x14ac:dyDescent="0.4">
      <c r="D65" s="68" t="s">
        <v>2</v>
      </c>
      <c r="E65" s="72"/>
      <c r="F65" s="13"/>
      <c r="G65" s="5"/>
      <c r="H65" s="5"/>
      <c r="I65" s="5"/>
      <c r="J65" s="5"/>
      <c r="K65" s="5"/>
      <c r="L65" s="5"/>
      <c r="M65" s="5"/>
      <c r="N65" s="5"/>
      <c r="O65" s="5"/>
      <c r="P65" s="5"/>
      <c r="Q65" s="5"/>
      <c r="R65" s="5"/>
      <c r="S65" s="5"/>
      <c r="T65" s="5"/>
      <c r="U65" s="5"/>
      <c r="V65" s="5"/>
      <c r="W65" s="14"/>
      <c r="X65" t="s">
        <v>26</v>
      </c>
    </row>
    <row r="66" spans="4:24" ht="19.5" thickBot="1" x14ac:dyDescent="0.45">
      <c r="D66" s="68" t="s">
        <v>3</v>
      </c>
      <c r="E66" s="72"/>
      <c r="F66" s="15"/>
      <c r="G66" s="16"/>
      <c r="H66" s="16"/>
      <c r="I66" s="16"/>
      <c r="J66" s="16"/>
      <c r="K66" s="16"/>
      <c r="L66" s="16"/>
      <c r="M66" s="16"/>
      <c r="N66" s="16"/>
      <c r="O66" s="16"/>
      <c r="P66" s="16"/>
      <c r="Q66" s="16"/>
      <c r="R66" s="16"/>
      <c r="S66" s="16"/>
      <c r="T66" s="16"/>
      <c r="U66" s="16"/>
      <c r="V66" s="16"/>
      <c r="W66" s="17"/>
    </row>
    <row r="67" spans="4:24" x14ac:dyDescent="0.4">
      <c r="D67" s="68" t="s">
        <v>4</v>
      </c>
      <c r="E67" s="69"/>
      <c r="F67" s="9">
        <f>+F64*F65/100-F66</f>
        <v>0</v>
      </c>
      <c r="G67" s="9">
        <f t="shared" ref="G67:W67" si="0">+G64*G65/100-G66</f>
        <v>0</v>
      </c>
      <c r="H67" s="9">
        <f t="shared" si="0"/>
        <v>0</v>
      </c>
      <c r="I67" s="9">
        <f t="shared" si="0"/>
        <v>0</v>
      </c>
      <c r="J67" s="9">
        <f t="shared" si="0"/>
        <v>0</v>
      </c>
      <c r="K67" s="9">
        <f t="shared" si="0"/>
        <v>0</v>
      </c>
      <c r="L67" s="9">
        <f t="shared" si="0"/>
        <v>0</v>
      </c>
      <c r="M67" s="9">
        <f t="shared" si="0"/>
        <v>0</v>
      </c>
      <c r="N67" s="9">
        <f t="shared" si="0"/>
        <v>0</v>
      </c>
      <c r="O67" s="9">
        <f t="shared" si="0"/>
        <v>0</v>
      </c>
      <c r="P67" s="9">
        <f t="shared" si="0"/>
        <v>0</v>
      </c>
      <c r="Q67" s="9">
        <f t="shared" si="0"/>
        <v>0</v>
      </c>
      <c r="R67" s="9">
        <f t="shared" si="0"/>
        <v>0</v>
      </c>
      <c r="S67" s="9">
        <f t="shared" si="0"/>
        <v>0</v>
      </c>
      <c r="T67" s="9">
        <f t="shared" si="0"/>
        <v>0</v>
      </c>
      <c r="U67" s="9">
        <f t="shared" si="0"/>
        <v>0</v>
      </c>
      <c r="V67" s="9">
        <f t="shared" si="0"/>
        <v>0</v>
      </c>
      <c r="W67" s="9">
        <f t="shared" si="0"/>
        <v>0</v>
      </c>
    </row>
    <row r="68" spans="4:24" x14ac:dyDescent="0.4">
      <c r="D68" s="68" t="s">
        <v>6</v>
      </c>
      <c r="E68" s="69"/>
      <c r="F68" s="5">
        <f>+F67</f>
        <v>0</v>
      </c>
      <c r="G68" s="5">
        <f>+G67+F68</f>
        <v>0</v>
      </c>
      <c r="H68" s="5">
        <f t="shared" ref="H68:W68" si="1">+H67+G68</f>
        <v>0</v>
      </c>
      <c r="I68" s="5">
        <f t="shared" si="1"/>
        <v>0</v>
      </c>
      <c r="J68" s="5">
        <f t="shared" si="1"/>
        <v>0</v>
      </c>
      <c r="K68" s="5">
        <f t="shared" si="1"/>
        <v>0</v>
      </c>
      <c r="L68" s="5">
        <f t="shared" si="1"/>
        <v>0</v>
      </c>
      <c r="M68" s="5">
        <f t="shared" si="1"/>
        <v>0</v>
      </c>
      <c r="N68" s="5">
        <f t="shared" si="1"/>
        <v>0</v>
      </c>
      <c r="O68" s="5">
        <f t="shared" si="1"/>
        <v>0</v>
      </c>
      <c r="P68" s="5">
        <f t="shared" si="1"/>
        <v>0</v>
      </c>
      <c r="Q68" s="5">
        <f t="shared" si="1"/>
        <v>0</v>
      </c>
      <c r="R68" s="5">
        <f t="shared" si="1"/>
        <v>0</v>
      </c>
      <c r="S68" s="5">
        <f t="shared" si="1"/>
        <v>0</v>
      </c>
      <c r="T68" s="5">
        <f t="shared" si="1"/>
        <v>0</v>
      </c>
      <c r="U68" s="5">
        <f t="shared" si="1"/>
        <v>0</v>
      </c>
      <c r="V68" s="5">
        <f t="shared" si="1"/>
        <v>0</v>
      </c>
      <c r="W68" s="6">
        <f t="shared" si="1"/>
        <v>0</v>
      </c>
    </row>
  </sheetData>
  <mergeCells count="13">
    <mergeCell ref="G50:H50"/>
    <mergeCell ref="G52:H52"/>
    <mergeCell ref="F41:G41"/>
    <mergeCell ref="G46:H46"/>
    <mergeCell ref="D68:E68"/>
    <mergeCell ref="F60:G60"/>
    <mergeCell ref="G56:H56"/>
    <mergeCell ref="G58:H58"/>
    <mergeCell ref="D63:E63"/>
    <mergeCell ref="D64:E64"/>
    <mergeCell ref="D65:E65"/>
    <mergeCell ref="D66:E66"/>
    <mergeCell ref="D67:E67"/>
  </mergeCells>
  <phoneticPr fontId="2"/>
  <pageMargins left="0.7" right="0.7" top="0.75" bottom="0.75" header="0.3" footer="0.3"/>
  <pageSetup paperSize="9" scale="3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D2F94-EDB3-400C-843D-755D28D94710}">
  <sheetPr>
    <pageSetUpPr fitToPage="1"/>
  </sheetPr>
  <dimension ref="A1"/>
  <sheetViews>
    <sheetView zoomScale="70" zoomScaleNormal="70" workbookViewId="0">
      <selection activeCell="D20" sqref="D20"/>
    </sheetView>
  </sheetViews>
  <sheetFormatPr defaultRowHeight="18.75" x14ac:dyDescent="0.4"/>
  <cols>
    <col min="2" max="2" width="10.875" customWidth="1"/>
    <col min="3" max="3" width="21.375" bestFit="1" customWidth="1"/>
    <col min="4" max="4" width="61.875" customWidth="1"/>
  </cols>
  <sheetData/>
  <phoneticPr fontId="2"/>
  <pageMargins left="0.7" right="0.7" top="0.75" bottom="0.75" header="0.3" footer="0.3"/>
  <pageSetup paperSize="9"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F50E-7DF7-429D-AFEC-31EA89ED148B}">
  <sheetPr>
    <pageSetUpPr fitToPage="1"/>
  </sheetPr>
  <dimension ref="B1:X49"/>
  <sheetViews>
    <sheetView tabSelected="1" zoomScale="70" zoomScaleNormal="70" workbookViewId="0">
      <selection activeCell="O6" sqref="O6"/>
    </sheetView>
  </sheetViews>
  <sheetFormatPr defaultRowHeight="18.75" x14ac:dyDescent="0.4"/>
  <cols>
    <col min="1" max="1" width="1" customWidth="1"/>
    <col min="5" max="5" width="21.375" bestFit="1" customWidth="1"/>
    <col min="6" max="6" width="9.5" bestFit="1" customWidth="1"/>
    <col min="23" max="23" width="11.625" bestFit="1" customWidth="1"/>
  </cols>
  <sheetData>
    <row r="1" spans="2:10" ht="5.25" customHeight="1" x14ac:dyDescent="0.4"/>
    <row r="2" spans="2:10" x14ac:dyDescent="0.4">
      <c r="B2" s="32" t="s">
        <v>43</v>
      </c>
      <c r="C2" s="19"/>
      <c r="D2" s="19"/>
      <c r="E2" s="19"/>
      <c r="F2" s="19"/>
      <c r="G2" s="19"/>
      <c r="H2" s="19"/>
      <c r="I2" s="19"/>
      <c r="J2" s="19"/>
    </row>
    <row r="3" spans="2:10" x14ac:dyDescent="0.4">
      <c r="B3" s="20" t="s">
        <v>34</v>
      </c>
      <c r="C3" s="19"/>
      <c r="D3" s="19"/>
      <c r="E3" s="19"/>
      <c r="F3" s="19"/>
      <c r="G3" s="19"/>
      <c r="H3" s="19"/>
      <c r="I3" s="19"/>
      <c r="J3" s="19"/>
    </row>
    <row r="4" spans="2:10" x14ac:dyDescent="0.4">
      <c r="B4" s="20"/>
      <c r="C4" s="19"/>
      <c r="D4" s="19"/>
      <c r="E4" s="19"/>
      <c r="F4" s="19"/>
      <c r="G4" s="19"/>
      <c r="H4" s="19"/>
      <c r="I4" s="19"/>
      <c r="J4" s="19"/>
    </row>
    <row r="5" spans="2:10" x14ac:dyDescent="0.4">
      <c r="B5" s="20"/>
      <c r="C5" s="19"/>
      <c r="D5" s="19"/>
      <c r="E5" s="19"/>
      <c r="F5" s="19"/>
      <c r="G5" s="19"/>
      <c r="H5" s="19"/>
      <c r="I5" s="19"/>
      <c r="J5" s="19"/>
    </row>
    <row r="6" spans="2:10" x14ac:dyDescent="0.4">
      <c r="B6" s="20"/>
      <c r="C6" s="19"/>
      <c r="D6" s="19"/>
      <c r="E6" s="19"/>
      <c r="F6" s="19"/>
      <c r="G6" s="19"/>
      <c r="H6" s="19"/>
      <c r="I6" s="19"/>
      <c r="J6" s="19"/>
    </row>
    <row r="7" spans="2:10" x14ac:dyDescent="0.4">
      <c r="B7" s="20"/>
      <c r="C7" s="19"/>
      <c r="D7" s="19"/>
      <c r="E7" s="19"/>
      <c r="F7" s="19"/>
      <c r="G7" s="19"/>
      <c r="H7" s="19"/>
      <c r="I7" s="19"/>
      <c r="J7" s="19"/>
    </row>
    <row r="8" spans="2:10" x14ac:dyDescent="0.4">
      <c r="B8" s="20"/>
      <c r="C8" s="19"/>
      <c r="D8" s="19"/>
      <c r="E8" s="19"/>
      <c r="F8" s="19"/>
      <c r="G8" s="19"/>
      <c r="H8" s="19"/>
      <c r="I8" s="19"/>
      <c r="J8" s="19"/>
    </row>
    <row r="9" spans="2:10" x14ac:dyDescent="0.4">
      <c r="B9" s="20"/>
      <c r="C9" s="19"/>
      <c r="D9" s="19"/>
      <c r="E9" s="19"/>
      <c r="F9" s="19"/>
      <c r="G9" s="19"/>
      <c r="H9" s="19"/>
      <c r="I9" s="19"/>
      <c r="J9" s="19"/>
    </row>
    <row r="10" spans="2:10" x14ac:dyDescent="0.4">
      <c r="B10" s="20"/>
      <c r="C10" s="19"/>
      <c r="D10" s="19"/>
      <c r="E10" s="19"/>
      <c r="F10" s="19"/>
      <c r="G10" s="19"/>
      <c r="H10" s="19"/>
      <c r="I10" s="19"/>
      <c r="J10" s="19"/>
    </row>
    <row r="11" spans="2:10" x14ac:dyDescent="0.4">
      <c r="B11" s="20"/>
      <c r="C11" s="19"/>
      <c r="D11" s="19"/>
      <c r="E11" s="19"/>
      <c r="F11" s="19"/>
      <c r="G11" s="19"/>
      <c r="H11" s="19"/>
      <c r="I11" s="19"/>
      <c r="J11" s="19"/>
    </row>
    <row r="12" spans="2:10" x14ac:dyDescent="0.4">
      <c r="B12" s="20"/>
      <c r="C12" s="19"/>
      <c r="D12" s="19"/>
      <c r="E12" s="19"/>
      <c r="F12" s="19"/>
      <c r="G12" s="19"/>
      <c r="H12" s="19"/>
      <c r="I12" s="19"/>
      <c r="J12" s="19"/>
    </row>
    <row r="13" spans="2:10" x14ac:dyDescent="0.4">
      <c r="B13" s="20"/>
      <c r="C13" s="19"/>
      <c r="D13" s="19"/>
      <c r="E13" s="19"/>
      <c r="F13" s="19"/>
      <c r="G13" s="19"/>
      <c r="H13" s="19"/>
      <c r="I13" s="19"/>
      <c r="J13" s="19"/>
    </row>
    <row r="14" spans="2:10" x14ac:dyDescent="0.4">
      <c r="B14" s="20"/>
      <c r="C14" s="19"/>
      <c r="D14" s="19"/>
      <c r="E14" s="19"/>
      <c r="F14" s="19"/>
      <c r="G14" s="19"/>
      <c r="H14" s="19"/>
      <c r="I14" s="19"/>
      <c r="J14" s="19"/>
    </row>
    <row r="15" spans="2:10" x14ac:dyDescent="0.4">
      <c r="B15" s="20"/>
      <c r="C15" s="19"/>
      <c r="D15" s="19"/>
      <c r="E15" s="19"/>
      <c r="F15" s="19"/>
      <c r="G15" s="19"/>
      <c r="H15" s="19"/>
      <c r="I15" s="19"/>
      <c r="J15" s="19"/>
    </row>
    <row r="16" spans="2:10" x14ac:dyDescent="0.4">
      <c r="B16" s="20"/>
      <c r="C16" s="19"/>
      <c r="D16" s="19"/>
      <c r="E16" s="19"/>
      <c r="F16" s="19"/>
      <c r="G16" s="19"/>
      <c r="H16" s="19"/>
      <c r="I16" s="19"/>
      <c r="J16" s="19"/>
    </row>
    <row r="17" spans="2:10" x14ac:dyDescent="0.4">
      <c r="B17" s="20"/>
      <c r="C17" s="19"/>
      <c r="D17" s="19"/>
      <c r="E17" s="19"/>
      <c r="F17" s="19"/>
      <c r="G17" s="19"/>
      <c r="H17" s="19"/>
      <c r="I17" s="19"/>
      <c r="J17" s="19"/>
    </row>
    <row r="18" spans="2:10" x14ac:dyDescent="0.4">
      <c r="B18" s="20"/>
      <c r="C18" s="19"/>
      <c r="D18" s="19"/>
      <c r="E18" s="19"/>
      <c r="F18" s="19"/>
      <c r="G18" s="19"/>
      <c r="H18" s="19"/>
      <c r="I18" s="19"/>
      <c r="J18" s="19"/>
    </row>
    <row r="19" spans="2:10" x14ac:dyDescent="0.4">
      <c r="B19" s="20"/>
      <c r="C19" s="19"/>
      <c r="D19" s="19"/>
      <c r="E19" s="19"/>
      <c r="F19" s="19"/>
      <c r="G19" s="19"/>
      <c r="H19" s="19"/>
      <c r="I19" s="19"/>
      <c r="J19" s="19"/>
    </row>
    <row r="20" spans="2:10" x14ac:dyDescent="0.4">
      <c r="B20" t="s">
        <v>35</v>
      </c>
    </row>
    <row r="21" spans="2:10" ht="19.5" thickBot="1" x14ac:dyDescent="0.45">
      <c r="C21" t="s">
        <v>0</v>
      </c>
      <c r="F21" s="2"/>
      <c r="G21" s="2"/>
    </row>
    <row r="22" spans="2:10" ht="19.5" thickBot="1" x14ac:dyDescent="0.45">
      <c r="D22" t="s">
        <v>7</v>
      </c>
      <c r="F22" s="65">
        <f>F41*W49/10000</f>
        <v>10.025690111999996</v>
      </c>
      <c r="G22" s="66"/>
      <c r="H22" s="18" t="s">
        <v>8</v>
      </c>
    </row>
    <row r="23" spans="2:10" x14ac:dyDescent="0.4">
      <c r="F23" s="2"/>
      <c r="G23" s="2"/>
    </row>
    <row r="24" spans="2:10" x14ac:dyDescent="0.4">
      <c r="C24" t="s">
        <v>21</v>
      </c>
    </row>
    <row r="25" spans="2:10" x14ac:dyDescent="0.4">
      <c r="D25" t="s">
        <v>9</v>
      </c>
      <c r="E25" t="s">
        <v>10</v>
      </c>
      <c r="G25" t="s">
        <v>27</v>
      </c>
    </row>
    <row r="26" spans="2:10" x14ac:dyDescent="0.4">
      <c r="E26" t="s">
        <v>12</v>
      </c>
      <c r="G26" t="s">
        <v>13</v>
      </c>
    </row>
    <row r="27" spans="2:10" ht="20.25" x14ac:dyDescent="0.4">
      <c r="E27" t="s">
        <v>11</v>
      </c>
      <c r="G27" s="67" t="s">
        <v>14</v>
      </c>
      <c r="H27" s="67"/>
    </row>
    <row r="28" spans="2:10" x14ac:dyDescent="0.4">
      <c r="G28" s="23"/>
      <c r="H28" s="23"/>
    </row>
    <row r="29" spans="2:10" ht="19.5" thickBot="1" x14ac:dyDescent="0.45">
      <c r="D29" t="s">
        <v>24</v>
      </c>
    </row>
    <row r="30" spans="2:10" ht="19.5" thickBot="1" x14ac:dyDescent="0.45">
      <c r="D30" s="4"/>
      <c r="E30" t="s">
        <v>29</v>
      </c>
      <c r="F30" s="21">
        <f>200*8640</f>
        <v>1728000</v>
      </c>
      <c r="G30" t="s">
        <v>28</v>
      </c>
    </row>
    <row r="31" spans="2:10" ht="19.5" thickBot="1" x14ac:dyDescent="0.45">
      <c r="D31" s="1"/>
      <c r="G31" s="64">
        <f>+F30*9.37*2.58/100000</f>
        <v>417.73708799999997</v>
      </c>
      <c r="H31" s="64"/>
      <c r="I31" t="s">
        <v>16</v>
      </c>
      <c r="J31" s="4" t="s">
        <v>17</v>
      </c>
    </row>
    <row r="32" spans="2:10" ht="19.5" thickBot="1" x14ac:dyDescent="0.45">
      <c r="D32" s="4"/>
      <c r="E32" t="s">
        <v>32</v>
      </c>
      <c r="F32" s="21"/>
      <c r="G32" t="s">
        <v>15</v>
      </c>
      <c r="H32" s="7"/>
      <c r="J32" s="4"/>
    </row>
    <row r="33" spans="3:24" x14ac:dyDescent="0.4">
      <c r="D33" s="1"/>
      <c r="F33" s="2"/>
      <c r="G33" s="64">
        <f>+F32*2.58/100000</f>
        <v>0</v>
      </c>
      <c r="H33" s="64"/>
      <c r="I33" t="s">
        <v>16</v>
      </c>
      <c r="J33" s="4" t="s">
        <v>17</v>
      </c>
    </row>
    <row r="34" spans="3:24" x14ac:dyDescent="0.4">
      <c r="G34" s="2"/>
      <c r="H34" s="2"/>
    </row>
    <row r="35" spans="3:24" ht="19.5" thickBot="1" x14ac:dyDescent="0.45">
      <c r="D35" t="s">
        <v>25</v>
      </c>
    </row>
    <row r="36" spans="3:24" ht="19.5" thickBot="1" x14ac:dyDescent="0.45">
      <c r="D36" s="4"/>
      <c r="E36" t="s">
        <v>29</v>
      </c>
      <c r="F36" s="21">
        <f>120*8640</f>
        <v>1036800</v>
      </c>
      <c r="G36" t="s">
        <v>28</v>
      </c>
    </row>
    <row r="37" spans="3:24" ht="19.5" thickBot="1" x14ac:dyDescent="0.45">
      <c r="D37" s="1"/>
      <c r="G37" s="64">
        <f>+F36*9.37*2.58/100000</f>
        <v>250.64225280000002</v>
      </c>
      <c r="H37" s="64"/>
      <c r="I37" t="s">
        <v>16</v>
      </c>
      <c r="J37" s="1" t="s">
        <v>18</v>
      </c>
    </row>
    <row r="38" spans="3:24" ht="19.5" thickBot="1" x14ac:dyDescent="0.45">
      <c r="D38" s="4"/>
      <c r="E38" t="s">
        <v>32</v>
      </c>
      <c r="F38" s="22"/>
      <c r="G38" t="s">
        <v>15</v>
      </c>
    </row>
    <row r="39" spans="3:24" x14ac:dyDescent="0.4">
      <c r="D39" s="1"/>
      <c r="G39" s="64">
        <f>+F38*2.58/100000</f>
        <v>0</v>
      </c>
      <c r="H39" s="64"/>
      <c r="I39" t="s">
        <v>16</v>
      </c>
      <c r="J39" s="1" t="s">
        <v>18</v>
      </c>
    </row>
    <row r="40" spans="3:24" ht="19.5" thickBot="1" x14ac:dyDescent="0.45"/>
    <row r="41" spans="3:24" ht="19.5" thickBot="1" x14ac:dyDescent="0.45">
      <c r="D41" t="s">
        <v>20</v>
      </c>
      <c r="E41" t="s">
        <v>19</v>
      </c>
      <c r="F41" s="70">
        <f>SUM(G31,G33)-SUM(G37,G39)</f>
        <v>167.09483519999995</v>
      </c>
      <c r="G41" s="71"/>
      <c r="H41" t="s">
        <v>16</v>
      </c>
    </row>
    <row r="43" spans="3:24" x14ac:dyDescent="0.4">
      <c r="C43" t="s">
        <v>22</v>
      </c>
    </row>
    <row r="44" spans="3:24" ht="19.5" thickBot="1" x14ac:dyDescent="0.45">
      <c r="D44" s="68" t="s">
        <v>5</v>
      </c>
      <c r="E44" s="69"/>
      <c r="F44" s="8">
        <v>2023</v>
      </c>
      <c r="G44" s="8">
        <v>2024</v>
      </c>
      <c r="H44" s="8">
        <v>2025</v>
      </c>
      <c r="I44" s="8">
        <v>2026</v>
      </c>
      <c r="J44" s="8">
        <v>2027</v>
      </c>
      <c r="K44" s="8">
        <v>2028</v>
      </c>
      <c r="L44" s="8">
        <v>2029</v>
      </c>
      <c r="M44" s="8">
        <v>2030</v>
      </c>
      <c r="N44" s="8">
        <v>2031</v>
      </c>
      <c r="O44" s="8">
        <v>2032</v>
      </c>
      <c r="P44" s="8">
        <v>2033</v>
      </c>
      <c r="Q44" s="8">
        <v>2034</v>
      </c>
      <c r="R44" s="8">
        <v>2035</v>
      </c>
      <c r="S44" s="8">
        <v>2036</v>
      </c>
      <c r="T44" s="8">
        <v>2037</v>
      </c>
      <c r="U44" s="8">
        <v>2038</v>
      </c>
      <c r="V44" s="8">
        <v>2039</v>
      </c>
      <c r="W44" s="8">
        <v>2040</v>
      </c>
    </row>
    <row r="45" spans="3:24" x14ac:dyDescent="0.4">
      <c r="D45" s="68" t="s">
        <v>1</v>
      </c>
      <c r="E45" s="72"/>
      <c r="F45" s="10"/>
      <c r="G45" s="11"/>
      <c r="H45" s="11"/>
      <c r="I45" s="11"/>
      <c r="J45" s="11"/>
      <c r="K45" s="11"/>
      <c r="L45" s="11"/>
      <c r="M45" s="11"/>
      <c r="N45" s="11"/>
      <c r="O45" s="11"/>
      <c r="P45" s="11"/>
      <c r="Q45" s="11"/>
      <c r="R45" s="11"/>
      <c r="S45" s="11"/>
      <c r="T45" s="11"/>
      <c r="U45" s="11"/>
      <c r="V45" s="11"/>
      <c r="W45" s="12">
        <v>1500</v>
      </c>
    </row>
    <row r="46" spans="3:24" x14ac:dyDescent="0.4">
      <c r="D46" s="68" t="s">
        <v>2</v>
      </c>
      <c r="E46" s="72"/>
      <c r="F46" s="13"/>
      <c r="G46" s="5"/>
      <c r="H46" s="5"/>
      <c r="I46" s="5"/>
      <c r="J46" s="5"/>
      <c r="K46" s="5"/>
      <c r="L46" s="5"/>
      <c r="M46" s="5"/>
      <c r="N46" s="5"/>
      <c r="O46" s="5"/>
      <c r="P46" s="5"/>
      <c r="Q46" s="5"/>
      <c r="R46" s="5"/>
      <c r="S46" s="5"/>
      <c r="T46" s="5"/>
      <c r="U46" s="5"/>
      <c r="V46" s="5"/>
      <c r="W46" s="14">
        <v>40</v>
      </c>
      <c r="X46" t="s">
        <v>26</v>
      </c>
    </row>
    <row r="47" spans="3:24" ht="19.5" thickBot="1" x14ac:dyDescent="0.45">
      <c r="D47" s="68" t="s">
        <v>3</v>
      </c>
      <c r="E47" s="72"/>
      <c r="F47" s="15"/>
      <c r="G47" s="16"/>
      <c r="H47" s="16"/>
      <c r="I47" s="16"/>
      <c r="J47" s="16"/>
      <c r="K47" s="16"/>
      <c r="L47" s="16"/>
      <c r="M47" s="16"/>
      <c r="N47" s="16"/>
      <c r="O47" s="16"/>
      <c r="P47" s="16"/>
      <c r="Q47" s="16"/>
      <c r="R47" s="16"/>
      <c r="S47" s="16"/>
      <c r="T47" s="16"/>
      <c r="U47" s="16"/>
      <c r="V47" s="16"/>
      <c r="W47" s="17"/>
    </row>
    <row r="48" spans="3:24" x14ac:dyDescent="0.4">
      <c r="D48" s="68" t="s">
        <v>4</v>
      </c>
      <c r="E48" s="69"/>
      <c r="F48" s="9">
        <f>+F45*F46/100-F47</f>
        <v>0</v>
      </c>
      <c r="G48" s="9">
        <f t="shared" ref="G48:W48" si="0">+G45*G46/100-G47</f>
        <v>0</v>
      </c>
      <c r="H48" s="9">
        <f t="shared" si="0"/>
        <v>0</v>
      </c>
      <c r="I48" s="9">
        <f t="shared" si="0"/>
        <v>0</v>
      </c>
      <c r="J48" s="9">
        <f t="shared" si="0"/>
        <v>0</v>
      </c>
      <c r="K48" s="9">
        <f t="shared" si="0"/>
        <v>0</v>
      </c>
      <c r="L48" s="9">
        <f t="shared" si="0"/>
        <v>0</v>
      </c>
      <c r="M48" s="9">
        <f t="shared" si="0"/>
        <v>0</v>
      </c>
      <c r="N48" s="9">
        <f t="shared" si="0"/>
        <v>0</v>
      </c>
      <c r="O48" s="9">
        <f t="shared" si="0"/>
        <v>0</v>
      </c>
      <c r="P48" s="9">
        <f t="shared" si="0"/>
        <v>0</v>
      </c>
      <c r="Q48" s="9">
        <f t="shared" si="0"/>
        <v>0</v>
      </c>
      <c r="R48" s="9">
        <f t="shared" si="0"/>
        <v>0</v>
      </c>
      <c r="S48" s="9">
        <f t="shared" si="0"/>
        <v>0</v>
      </c>
      <c r="T48" s="9">
        <f t="shared" si="0"/>
        <v>0</v>
      </c>
      <c r="U48" s="9">
        <f t="shared" si="0"/>
        <v>0</v>
      </c>
      <c r="V48" s="9">
        <f t="shared" si="0"/>
        <v>0</v>
      </c>
      <c r="W48" s="9">
        <f t="shared" si="0"/>
        <v>600</v>
      </c>
    </row>
    <row r="49" spans="4:23" x14ac:dyDescent="0.4">
      <c r="D49" s="68" t="s">
        <v>6</v>
      </c>
      <c r="E49" s="69"/>
      <c r="F49" s="5">
        <f>+F48</f>
        <v>0</v>
      </c>
      <c r="G49" s="5">
        <f>+G48+F49</f>
        <v>0</v>
      </c>
      <c r="H49" s="5">
        <f t="shared" ref="H49:W49" si="1">+H48+G49</f>
        <v>0</v>
      </c>
      <c r="I49" s="5">
        <f t="shared" si="1"/>
        <v>0</v>
      </c>
      <c r="J49" s="5">
        <f t="shared" si="1"/>
        <v>0</v>
      </c>
      <c r="K49" s="5">
        <f t="shared" si="1"/>
        <v>0</v>
      </c>
      <c r="L49" s="5">
        <f t="shared" si="1"/>
        <v>0</v>
      </c>
      <c r="M49" s="5">
        <f t="shared" si="1"/>
        <v>0</v>
      </c>
      <c r="N49" s="5">
        <f t="shared" si="1"/>
        <v>0</v>
      </c>
      <c r="O49" s="5">
        <f t="shared" si="1"/>
        <v>0</v>
      </c>
      <c r="P49" s="5">
        <f t="shared" si="1"/>
        <v>0</v>
      </c>
      <c r="Q49" s="5">
        <f t="shared" si="1"/>
        <v>0</v>
      </c>
      <c r="R49" s="5">
        <f t="shared" si="1"/>
        <v>0</v>
      </c>
      <c r="S49" s="5">
        <f t="shared" si="1"/>
        <v>0</v>
      </c>
      <c r="T49" s="5">
        <f t="shared" si="1"/>
        <v>0</v>
      </c>
      <c r="U49" s="5">
        <f t="shared" si="1"/>
        <v>0</v>
      </c>
      <c r="V49" s="5">
        <f t="shared" si="1"/>
        <v>0</v>
      </c>
      <c r="W49" s="6">
        <f t="shared" si="1"/>
        <v>600</v>
      </c>
    </row>
  </sheetData>
  <mergeCells count="13">
    <mergeCell ref="D48:E48"/>
    <mergeCell ref="D49:E49"/>
    <mergeCell ref="G39:H39"/>
    <mergeCell ref="F41:G41"/>
    <mergeCell ref="D44:E44"/>
    <mergeCell ref="D45:E45"/>
    <mergeCell ref="D46:E46"/>
    <mergeCell ref="D47:E47"/>
    <mergeCell ref="G37:H37"/>
    <mergeCell ref="F22:G22"/>
    <mergeCell ref="G27:H27"/>
    <mergeCell ref="G31:H31"/>
    <mergeCell ref="G33:H33"/>
  </mergeCells>
  <phoneticPr fontId="2"/>
  <pageMargins left="0.7" right="0.7" top="0.75" bottom="0.75" header="0.3" footer="0.3"/>
  <pageSetup paperSize="9" scale="3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B328F-9D79-4B8F-83D6-8424E24979AD}">
  <sheetPr>
    <pageSetUpPr fitToPage="1"/>
  </sheetPr>
  <dimension ref="B1:X55"/>
  <sheetViews>
    <sheetView zoomScale="70" zoomScaleNormal="70" workbookViewId="0">
      <selection activeCell="B2" sqref="B2"/>
    </sheetView>
  </sheetViews>
  <sheetFormatPr defaultRowHeight="18.75" x14ac:dyDescent="0.4"/>
  <cols>
    <col min="1" max="1" width="1" customWidth="1"/>
    <col min="5" max="5" width="21.375" bestFit="1" customWidth="1"/>
    <col min="6" max="6" width="9.5" bestFit="1" customWidth="1"/>
    <col min="23" max="23" width="11.625" bestFit="1" customWidth="1"/>
  </cols>
  <sheetData>
    <row r="1" spans="2:10" ht="5.25" customHeight="1" x14ac:dyDescent="0.4"/>
    <row r="2" spans="2:10" x14ac:dyDescent="0.4">
      <c r="B2" s="32" t="s">
        <v>42</v>
      </c>
      <c r="C2" s="19"/>
      <c r="D2" s="19"/>
      <c r="E2" s="19"/>
      <c r="F2" s="19"/>
      <c r="G2" s="19"/>
      <c r="H2" s="19"/>
      <c r="I2" s="19"/>
      <c r="J2" s="19"/>
    </row>
    <row r="3" spans="2:10" x14ac:dyDescent="0.4">
      <c r="B3" s="20" t="s">
        <v>34</v>
      </c>
      <c r="C3" s="19"/>
      <c r="D3" s="19"/>
      <c r="E3" s="19"/>
      <c r="F3" s="19"/>
      <c r="G3" s="19"/>
      <c r="H3" s="19"/>
      <c r="I3" s="19"/>
      <c r="J3" s="19"/>
    </row>
    <row r="4" spans="2:10" x14ac:dyDescent="0.4">
      <c r="B4" s="20"/>
      <c r="C4" s="19"/>
      <c r="D4" s="19"/>
      <c r="E4" s="19"/>
      <c r="F4" s="19"/>
      <c r="G4" s="19"/>
      <c r="H4" s="19"/>
      <c r="I4" s="19"/>
      <c r="J4" s="19"/>
    </row>
    <row r="5" spans="2:10" x14ac:dyDescent="0.4">
      <c r="B5" s="20"/>
      <c r="C5" s="19"/>
      <c r="D5" s="19"/>
      <c r="E5" s="19"/>
      <c r="F5" s="19"/>
      <c r="G5" s="19"/>
      <c r="H5" s="19"/>
      <c r="I5" s="19"/>
      <c r="J5" s="19"/>
    </row>
    <row r="6" spans="2:10" x14ac:dyDescent="0.4">
      <c r="B6" s="20"/>
      <c r="C6" s="19"/>
      <c r="D6" s="19"/>
      <c r="E6" s="19"/>
      <c r="F6" s="19"/>
      <c r="G6" s="19"/>
      <c r="H6" s="19"/>
      <c r="I6" s="19"/>
      <c r="J6" s="19"/>
    </row>
    <row r="7" spans="2:10" x14ac:dyDescent="0.4">
      <c r="B7" s="20"/>
      <c r="C7" s="19"/>
      <c r="D7" s="19"/>
      <c r="E7" s="19"/>
      <c r="F7" s="19"/>
      <c r="G7" s="19"/>
      <c r="H7" s="19"/>
      <c r="I7" s="19"/>
      <c r="J7" s="19"/>
    </row>
    <row r="8" spans="2:10" x14ac:dyDescent="0.4">
      <c r="B8" s="20"/>
      <c r="C8" s="19"/>
      <c r="D8" s="19"/>
      <c r="E8" s="19"/>
      <c r="F8" s="19"/>
      <c r="G8" s="19"/>
      <c r="H8" s="19"/>
      <c r="I8" s="19"/>
      <c r="J8" s="19"/>
    </row>
    <row r="9" spans="2:10" x14ac:dyDescent="0.4">
      <c r="B9" s="20"/>
      <c r="C9" s="19"/>
      <c r="D9" s="19"/>
      <c r="E9" s="19"/>
      <c r="F9" s="19"/>
      <c r="G9" s="19"/>
      <c r="H9" s="19"/>
      <c r="I9" s="19"/>
      <c r="J9" s="19"/>
    </row>
    <row r="10" spans="2:10" x14ac:dyDescent="0.4">
      <c r="B10" s="20"/>
      <c r="C10" s="19"/>
      <c r="D10" s="19"/>
      <c r="E10" s="19"/>
      <c r="F10" s="19"/>
      <c r="G10" s="19"/>
      <c r="H10" s="19"/>
      <c r="I10" s="19"/>
      <c r="J10" s="19"/>
    </row>
    <row r="11" spans="2:10" x14ac:dyDescent="0.4">
      <c r="B11" s="20"/>
      <c r="C11" s="19"/>
      <c r="D11" s="19"/>
      <c r="E11" s="19"/>
      <c r="F11" s="19"/>
      <c r="G11" s="19"/>
      <c r="H11" s="19"/>
      <c r="I11" s="19"/>
      <c r="J11" s="19"/>
    </row>
    <row r="12" spans="2:10" x14ac:dyDescent="0.4">
      <c r="B12" s="20"/>
      <c r="C12" s="19"/>
      <c r="D12" s="19"/>
      <c r="E12" s="19"/>
      <c r="F12" s="19"/>
      <c r="G12" s="19"/>
      <c r="H12" s="19"/>
      <c r="I12" s="19"/>
      <c r="J12" s="19"/>
    </row>
    <row r="13" spans="2:10" x14ac:dyDescent="0.4">
      <c r="B13" s="20"/>
      <c r="C13" s="19"/>
      <c r="D13" s="19"/>
      <c r="E13" s="19"/>
      <c r="F13" s="19"/>
      <c r="G13" s="19"/>
      <c r="H13" s="19"/>
      <c r="I13" s="19"/>
      <c r="J13" s="19"/>
    </row>
    <row r="14" spans="2:10" x14ac:dyDescent="0.4">
      <c r="B14" s="20"/>
      <c r="C14" s="19"/>
      <c r="D14" s="19"/>
      <c r="E14" s="19"/>
      <c r="F14" s="19"/>
      <c r="G14" s="19"/>
      <c r="H14" s="19"/>
      <c r="I14" s="19"/>
      <c r="J14" s="19"/>
    </row>
    <row r="15" spans="2:10" x14ac:dyDescent="0.4">
      <c r="B15" s="20"/>
      <c r="C15" s="19"/>
      <c r="D15" s="19"/>
      <c r="E15" s="19"/>
      <c r="F15" s="19"/>
      <c r="G15" s="19"/>
      <c r="H15" s="19"/>
      <c r="I15" s="19"/>
      <c r="J15" s="19"/>
    </row>
    <row r="16" spans="2:10" x14ac:dyDescent="0.4">
      <c r="B16" s="20"/>
      <c r="C16" s="19"/>
      <c r="D16" s="19"/>
      <c r="E16" s="19"/>
      <c r="F16" s="19"/>
      <c r="G16" s="19"/>
      <c r="H16" s="19"/>
      <c r="I16" s="19"/>
      <c r="J16" s="19"/>
    </row>
    <row r="17" spans="2:10" x14ac:dyDescent="0.4">
      <c r="B17" s="20"/>
      <c r="C17" s="19"/>
      <c r="D17" s="19"/>
      <c r="E17" s="19"/>
      <c r="F17" s="19"/>
      <c r="G17" s="19"/>
      <c r="H17" s="19"/>
      <c r="I17" s="19"/>
      <c r="J17" s="19"/>
    </row>
    <row r="18" spans="2:10" x14ac:dyDescent="0.4">
      <c r="B18" s="20"/>
      <c r="C18" s="19"/>
      <c r="D18" s="19"/>
      <c r="E18" s="19"/>
      <c r="F18" s="19"/>
      <c r="G18" s="19"/>
      <c r="H18" s="19"/>
      <c r="I18" s="19"/>
      <c r="J18" s="19"/>
    </row>
    <row r="19" spans="2:10" x14ac:dyDescent="0.4">
      <c r="B19" s="20"/>
      <c r="C19" s="19"/>
      <c r="D19" s="19"/>
      <c r="E19" s="19"/>
      <c r="F19" s="19"/>
      <c r="G19" s="19"/>
      <c r="H19" s="19"/>
      <c r="I19" s="19"/>
      <c r="J19" s="19"/>
    </row>
    <row r="20" spans="2:10" x14ac:dyDescent="0.4">
      <c r="B20" s="20"/>
      <c r="C20" s="19"/>
      <c r="D20" s="19"/>
      <c r="E20" s="19"/>
      <c r="F20" s="19"/>
      <c r="G20" s="19"/>
      <c r="H20" s="19"/>
      <c r="I20" s="19"/>
      <c r="J20" s="19"/>
    </row>
    <row r="21" spans="2:10" x14ac:dyDescent="0.4">
      <c r="B21" s="20"/>
      <c r="C21" s="19"/>
      <c r="D21" s="19"/>
      <c r="E21" s="19"/>
      <c r="F21" s="19"/>
      <c r="G21" s="19"/>
      <c r="H21" s="19"/>
      <c r="I21" s="19"/>
      <c r="J21" s="19"/>
    </row>
    <row r="22" spans="2:10" x14ac:dyDescent="0.4">
      <c r="B22" s="20"/>
      <c r="C22" s="19"/>
      <c r="D22" s="19"/>
      <c r="E22" s="19"/>
      <c r="F22" s="19"/>
      <c r="G22" s="19"/>
      <c r="H22" s="19"/>
      <c r="I22" s="19"/>
      <c r="J22" s="19"/>
    </row>
    <row r="23" spans="2:10" x14ac:dyDescent="0.4">
      <c r="B23" s="20"/>
      <c r="C23" s="19"/>
      <c r="D23" s="19"/>
      <c r="E23" s="19"/>
      <c r="F23" s="19"/>
      <c r="G23" s="19"/>
      <c r="H23" s="19"/>
      <c r="I23" s="19"/>
      <c r="J23" s="19"/>
    </row>
    <row r="24" spans="2:10" x14ac:dyDescent="0.4">
      <c r="B24" s="20"/>
      <c r="C24" s="19"/>
      <c r="D24" s="19"/>
      <c r="E24" s="19"/>
      <c r="F24" s="19"/>
      <c r="G24" s="19"/>
      <c r="H24" s="19"/>
      <c r="I24" s="19"/>
      <c r="J24" s="19"/>
    </row>
    <row r="25" spans="2:10" x14ac:dyDescent="0.4">
      <c r="B25" s="20"/>
      <c r="C25" s="19"/>
      <c r="D25" s="19"/>
      <c r="E25" s="19"/>
      <c r="F25" s="19"/>
      <c r="G25" s="19"/>
      <c r="H25" s="19"/>
      <c r="I25" s="19"/>
      <c r="J25" s="19"/>
    </row>
    <row r="26" spans="2:10" x14ac:dyDescent="0.4">
      <c r="B26" t="s">
        <v>35</v>
      </c>
    </row>
    <row r="27" spans="2:10" ht="19.5" thickBot="1" x14ac:dyDescent="0.45">
      <c r="C27" t="s">
        <v>0</v>
      </c>
      <c r="F27" s="2"/>
      <c r="G27" s="2"/>
    </row>
    <row r="28" spans="2:10" ht="19.5" thickBot="1" x14ac:dyDescent="0.45">
      <c r="D28" t="s">
        <v>7</v>
      </c>
      <c r="F28" s="65">
        <f>F47*W55/10000</f>
        <v>15.603840000000002</v>
      </c>
      <c r="G28" s="66"/>
      <c r="H28" s="18" t="s">
        <v>8</v>
      </c>
    </row>
    <row r="29" spans="2:10" x14ac:dyDescent="0.4">
      <c r="F29" s="2"/>
      <c r="G29" s="2"/>
    </row>
    <row r="30" spans="2:10" x14ac:dyDescent="0.4">
      <c r="C30" t="s">
        <v>21</v>
      </c>
    </row>
    <row r="31" spans="2:10" x14ac:dyDescent="0.4">
      <c r="D31" t="s">
        <v>9</v>
      </c>
      <c r="E31" t="s">
        <v>10</v>
      </c>
      <c r="G31" t="s">
        <v>27</v>
      </c>
    </row>
    <row r="32" spans="2:10" x14ac:dyDescent="0.4">
      <c r="E32" t="s">
        <v>12</v>
      </c>
      <c r="G32" t="s">
        <v>13</v>
      </c>
    </row>
    <row r="33" spans="4:10" ht="20.25" x14ac:dyDescent="0.4">
      <c r="E33" t="s">
        <v>11</v>
      </c>
      <c r="G33" s="67" t="s">
        <v>14</v>
      </c>
      <c r="H33" s="67"/>
    </row>
    <row r="34" spans="4:10" x14ac:dyDescent="0.4">
      <c r="G34" s="23"/>
      <c r="H34" s="23"/>
    </row>
    <row r="35" spans="4:10" ht="19.5" thickBot="1" x14ac:dyDescent="0.45">
      <c r="D35" t="s">
        <v>24</v>
      </c>
    </row>
    <row r="36" spans="4:10" ht="19.5" thickBot="1" x14ac:dyDescent="0.45">
      <c r="D36" s="4"/>
      <c r="E36" t="s">
        <v>29</v>
      </c>
      <c r="F36" s="21"/>
      <c r="G36" t="s">
        <v>28</v>
      </c>
    </row>
    <row r="37" spans="4:10" ht="19.5" thickBot="1" x14ac:dyDescent="0.45">
      <c r="D37" s="1"/>
      <c r="G37" s="64">
        <f>+F36*9.37*2.58/100000</f>
        <v>0</v>
      </c>
      <c r="H37" s="64"/>
      <c r="I37" t="s">
        <v>16</v>
      </c>
      <c r="J37" s="4" t="s">
        <v>17</v>
      </c>
    </row>
    <row r="38" spans="4:10" ht="19.5" thickBot="1" x14ac:dyDescent="0.45">
      <c r="D38" s="4"/>
      <c r="E38" t="s">
        <v>32</v>
      </c>
      <c r="F38" s="21">
        <f>132</f>
        <v>132</v>
      </c>
      <c r="G38" t="s">
        <v>15</v>
      </c>
      <c r="H38" s="7"/>
      <c r="J38" s="4"/>
    </row>
    <row r="39" spans="4:10" x14ac:dyDescent="0.4">
      <c r="D39" s="1"/>
      <c r="F39" s="2"/>
      <c r="G39" s="64">
        <f>+F38*2.58/100000</f>
        <v>3.4055999999999999E-3</v>
      </c>
      <c r="H39" s="64"/>
      <c r="I39" t="s">
        <v>16</v>
      </c>
      <c r="J39" s="4" t="s">
        <v>17</v>
      </c>
    </row>
    <row r="40" spans="4:10" x14ac:dyDescent="0.4">
      <c r="G40" s="2"/>
      <c r="H40" s="2"/>
    </row>
    <row r="41" spans="4:10" ht="19.5" thickBot="1" x14ac:dyDescent="0.45">
      <c r="D41" t="s">
        <v>25</v>
      </c>
    </row>
    <row r="42" spans="4:10" ht="19.5" thickBot="1" x14ac:dyDescent="0.45">
      <c r="D42" s="4"/>
      <c r="E42" t="s">
        <v>29</v>
      </c>
      <c r="F42" s="21"/>
      <c r="G42" t="s">
        <v>28</v>
      </c>
    </row>
    <row r="43" spans="4:10" ht="19.5" thickBot="1" x14ac:dyDescent="0.45">
      <c r="D43" s="1"/>
      <c r="G43" s="64">
        <f>+F42*9.37*2.58/100000</f>
        <v>0</v>
      </c>
      <c r="H43" s="64"/>
      <c r="I43" t="s">
        <v>16</v>
      </c>
      <c r="J43" s="1" t="s">
        <v>18</v>
      </c>
    </row>
    <row r="44" spans="4:10" ht="19.5" thickBot="1" x14ac:dyDescent="0.45">
      <c r="D44" s="4"/>
      <c r="E44" t="s">
        <v>32</v>
      </c>
      <c r="F44" s="22">
        <v>48</v>
      </c>
      <c r="G44" t="s">
        <v>15</v>
      </c>
    </row>
    <row r="45" spans="4:10" x14ac:dyDescent="0.4">
      <c r="D45" s="1"/>
      <c r="G45" s="64">
        <f>+F44*2.58/100000</f>
        <v>1.2384E-3</v>
      </c>
      <c r="H45" s="64"/>
      <c r="I45" t="s">
        <v>16</v>
      </c>
      <c r="J45" s="1" t="s">
        <v>18</v>
      </c>
    </row>
    <row r="46" spans="4:10" ht="19.5" thickBot="1" x14ac:dyDescent="0.45"/>
    <row r="47" spans="4:10" ht="19.5" thickBot="1" x14ac:dyDescent="0.45">
      <c r="D47" t="s">
        <v>20</v>
      </c>
      <c r="E47" t="s">
        <v>19</v>
      </c>
      <c r="F47" s="70">
        <f>SUM(G37,G39)-SUM(G43,G45)</f>
        <v>2.1672000000000002E-3</v>
      </c>
      <c r="G47" s="71"/>
      <c r="H47" t="s">
        <v>16</v>
      </c>
    </row>
    <row r="49" spans="3:24" x14ac:dyDescent="0.4">
      <c r="C49" t="s">
        <v>22</v>
      </c>
    </row>
    <row r="50" spans="3:24" ht="19.5" thickBot="1" x14ac:dyDescent="0.45">
      <c r="D50" s="68" t="s">
        <v>5</v>
      </c>
      <c r="E50" s="69"/>
      <c r="F50" s="8">
        <v>2023</v>
      </c>
      <c r="G50" s="8">
        <v>2024</v>
      </c>
      <c r="H50" s="8">
        <v>2025</v>
      </c>
      <c r="I50" s="8">
        <v>2026</v>
      </c>
      <c r="J50" s="8">
        <v>2027</v>
      </c>
      <c r="K50" s="8">
        <v>2028</v>
      </c>
      <c r="L50" s="8">
        <v>2029</v>
      </c>
      <c r="M50" s="8">
        <v>2030</v>
      </c>
      <c r="N50" s="8">
        <v>2031</v>
      </c>
      <c r="O50" s="8">
        <v>2032</v>
      </c>
      <c r="P50" s="8">
        <v>2033</v>
      </c>
      <c r="Q50" s="8">
        <v>2034</v>
      </c>
      <c r="R50" s="8">
        <v>2035</v>
      </c>
      <c r="S50" s="8">
        <v>2036</v>
      </c>
      <c r="T50" s="8">
        <v>2037</v>
      </c>
      <c r="U50" s="8">
        <v>2038</v>
      </c>
      <c r="V50" s="8">
        <v>2039</v>
      </c>
      <c r="W50" s="8">
        <v>2040</v>
      </c>
    </row>
    <row r="51" spans="3:24" x14ac:dyDescent="0.4">
      <c r="D51" s="68" t="s">
        <v>1</v>
      </c>
      <c r="E51" s="72"/>
      <c r="F51" s="10"/>
      <c r="G51" s="11"/>
      <c r="H51" s="11"/>
      <c r="I51" s="11"/>
      <c r="J51" s="11"/>
      <c r="K51" s="11"/>
      <c r="L51" s="11"/>
      <c r="M51" s="11"/>
      <c r="N51" s="11"/>
      <c r="O51" s="11"/>
      <c r="P51" s="11"/>
      <c r="Q51" s="11"/>
      <c r="R51" s="11"/>
      <c r="S51" s="11"/>
      <c r="T51" s="11"/>
      <c r="U51" s="11"/>
      <c r="V51" s="11"/>
      <c r="W51" s="12">
        <f>900000*1000</f>
        <v>900000000</v>
      </c>
    </row>
    <row r="52" spans="3:24" x14ac:dyDescent="0.4">
      <c r="D52" s="68" t="s">
        <v>2</v>
      </c>
      <c r="E52" s="72"/>
      <c r="F52" s="13"/>
      <c r="G52" s="5"/>
      <c r="H52" s="5"/>
      <c r="I52" s="5"/>
      <c r="J52" s="5"/>
      <c r="K52" s="5"/>
      <c r="L52" s="5"/>
      <c r="M52" s="5"/>
      <c r="N52" s="5"/>
      <c r="O52" s="5"/>
      <c r="P52" s="5"/>
      <c r="Q52" s="5"/>
      <c r="R52" s="5"/>
      <c r="S52" s="5"/>
      <c r="T52" s="5"/>
      <c r="U52" s="5"/>
      <c r="V52" s="5"/>
      <c r="W52" s="14">
        <v>8</v>
      </c>
      <c r="X52" t="s">
        <v>26</v>
      </c>
    </row>
    <row r="53" spans="3:24" ht="19.5" thickBot="1" x14ac:dyDescent="0.45">
      <c r="D53" s="68" t="s">
        <v>3</v>
      </c>
      <c r="E53" s="72"/>
      <c r="F53" s="15"/>
      <c r="G53" s="16"/>
      <c r="H53" s="16"/>
      <c r="I53" s="16"/>
      <c r="J53" s="16"/>
      <c r="K53" s="16"/>
      <c r="L53" s="16"/>
      <c r="M53" s="16"/>
      <c r="N53" s="16"/>
      <c r="O53" s="16"/>
      <c r="P53" s="16"/>
      <c r="Q53" s="16"/>
      <c r="R53" s="16"/>
      <c r="S53" s="16"/>
      <c r="T53" s="16"/>
      <c r="U53" s="16"/>
      <c r="V53" s="16"/>
      <c r="W53" s="17"/>
    </row>
    <row r="54" spans="3:24" x14ac:dyDescent="0.4">
      <c r="D54" s="68" t="s">
        <v>4</v>
      </c>
      <c r="E54" s="69"/>
      <c r="F54" s="9">
        <f>+F51*F52/100-F53</f>
        <v>0</v>
      </c>
      <c r="G54" s="9">
        <f t="shared" ref="G54:W54" si="0">+G51*G52/100-G53</f>
        <v>0</v>
      </c>
      <c r="H54" s="9">
        <f t="shared" si="0"/>
        <v>0</v>
      </c>
      <c r="I54" s="9">
        <f t="shared" si="0"/>
        <v>0</v>
      </c>
      <c r="J54" s="9">
        <f t="shared" si="0"/>
        <v>0</v>
      </c>
      <c r="K54" s="9">
        <f t="shared" si="0"/>
        <v>0</v>
      </c>
      <c r="L54" s="9">
        <f t="shared" si="0"/>
        <v>0</v>
      </c>
      <c r="M54" s="9">
        <f t="shared" si="0"/>
        <v>0</v>
      </c>
      <c r="N54" s="9">
        <f t="shared" si="0"/>
        <v>0</v>
      </c>
      <c r="O54" s="9">
        <f t="shared" si="0"/>
        <v>0</v>
      </c>
      <c r="P54" s="9">
        <f t="shared" si="0"/>
        <v>0</v>
      </c>
      <c r="Q54" s="9">
        <f t="shared" si="0"/>
        <v>0</v>
      </c>
      <c r="R54" s="9">
        <f t="shared" si="0"/>
        <v>0</v>
      </c>
      <c r="S54" s="9">
        <f t="shared" si="0"/>
        <v>0</v>
      </c>
      <c r="T54" s="9">
        <f t="shared" si="0"/>
        <v>0</v>
      </c>
      <c r="U54" s="9">
        <f t="shared" si="0"/>
        <v>0</v>
      </c>
      <c r="V54" s="9">
        <f t="shared" si="0"/>
        <v>0</v>
      </c>
      <c r="W54" s="9">
        <f t="shared" si="0"/>
        <v>72000000</v>
      </c>
    </row>
    <row r="55" spans="3:24" x14ac:dyDescent="0.4">
      <c r="D55" s="68" t="s">
        <v>6</v>
      </c>
      <c r="E55" s="69"/>
      <c r="F55" s="5">
        <f>+F54</f>
        <v>0</v>
      </c>
      <c r="G55" s="5">
        <f>+G54+F55</f>
        <v>0</v>
      </c>
      <c r="H55" s="5">
        <f t="shared" ref="H55:W55" si="1">+H54+G55</f>
        <v>0</v>
      </c>
      <c r="I55" s="5">
        <f t="shared" si="1"/>
        <v>0</v>
      </c>
      <c r="J55" s="5">
        <f t="shared" si="1"/>
        <v>0</v>
      </c>
      <c r="K55" s="5">
        <f t="shared" si="1"/>
        <v>0</v>
      </c>
      <c r="L55" s="5">
        <f t="shared" si="1"/>
        <v>0</v>
      </c>
      <c r="M55" s="5">
        <f t="shared" si="1"/>
        <v>0</v>
      </c>
      <c r="N55" s="5">
        <f t="shared" si="1"/>
        <v>0</v>
      </c>
      <c r="O55" s="5">
        <f t="shared" si="1"/>
        <v>0</v>
      </c>
      <c r="P55" s="5">
        <f t="shared" si="1"/>
        <v>0</v>
      </c>
      <c r="Q55" s="5">
        <f t="shared" si="1"/>
        <v>0</v>
      </c>
      <c r="R55" s="5">
        <f t="shared" si="1"/>
        <v>0</v>
      </c>
      <c r="S55" s="5">
        <f t="shared" si="1"/>
        <v>0</v>
      </c>
      <c r="T55" s="5">
        <f t="shared" si="1"/>
        <v>0</v>
      </c>
      <c r="U55" s="5">
        <f t="shared" si="1"/>
        <v>0</v>
      </c>
      <c r="V55" s="5">
        <f t="shared" si="1"/>
        <v>0</v>
      </c>
      <c r="W55" s="6">
        <f t="shared" si="1"/>
        <v>72000000</v>
      </c>
    </row>
  </sheetData>
  <mergeCells count="13">
    <mergeCell ref="D54:E54"/>
    <mergeCell ref="D55:E55"/>
    <mergeCell ref="G45:H45"/>
    <mergeCell ref="F47:G47"/>
    <mergeCell ref="D50:E50"/>
    <mergeCell ref="D51:E51"/>
    <mergeCell ref="D52:E52"/>
    <mergeCell ref="D53:E53"/>
    <mergeCell ref="G43:H43"/>
    <mergeCell ref="F28:G28"/>
    <mergeCell ref="G33:H33"/>
    <mergeCell ref="G37:H37"/>
    <mergeCell ref="G39:H39"/>
  </mergeCells>
  <phoneticPr fontId="2"/>
  <pageMargins left="0.7" right="0.7" top="0.75" bottom="0.75" header="0.3" footer="0.3"/>
  <pageSetup paperSize="9" scale="3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6A0B5-B135-4829-973B-6E64FC4D331D}">
  <sheetPr>
    <pageSetUpPr fitToPage="1"/>
  </sheetPr>
  <dimension ref="B1:X41"/>
  <sheetViews>
    <sheetView zoomScale="70" zoomScaleNormal="70" workbookViewId="0">
      <selection activeCell="B2" sqref="B2"/>
    </sheetView>
  </sheetViews>
  <sheetFormatPr defaultRowHeight="18.75" x14ac:dyDescent="0.4"/>
  <cols>
    <col min="1" max="1" width="1" customWidth="1"/>
    <col min="5" max="5" width="21.375" bestFit="1" customWidth="1"/>
    <col min="6" max="6" width="17.25" bestFit="1" customWidth="1"/>
    <col min="23" max="23" width="11.625" bestFit="1" customWidth="1"/>
  </cols>
  <sheetData>
    <row r="1" spans="2:10" ht="5.25" customHeight="1" x14ac:dyDescent="0.4"/>
    <row r="2" spans="2:10" x14ac:dyDescent="0.4">
      <c r="B2" s="32" t="s">
        <v>41</v>
      </c>
      <c r="C2" s="19"/>
      <c r="D2" s="19"/>
      <c r="E2" s="19"/>
      <c r="F2" s="19"/>
      <c r="G2" s="19"/>
      <c r="H2" s="19"/>
      <c r="I2" s="19"/>
      <c r="J2" s="19"/>
    </row>
    <row r="3" spans="2:10" x14ac:dyDescent="0.4">
      <c r="B3" s="20" t="s">
        <v>34</v>
      </c>
      <c r="C3" s="19"/>
      <c r="D3" s="19"/>
      <c r="E3" s="19"/>
      <c r="F3" s="19"/>
      <c r="G3" s="19"/>
      <c r="H3" s="19"/>
      <c r="I3" s="19"/>
      <c r="J3" s="19"/>
    </row>
    <row r="4" spans="2:10" x14ac:dyDescent="0.4">
      <c r="B4" s="20"/>
      <c r="C4" s="19"/>
      <c r="D4" s="19"/>
      <c r="E4" s="19"/>
      <c r="F4" s="19"/>
      <c r="G4" s="19"/>
      <c r="H4" s="19"/>
      <c r="I4" s="19"/>
      <c r="J4" s="19"/>
    </row>
    <row r="5" spans="2:10" x14ac:dyDescent="0.4">
      <c r="B5" s="20"/>
      <c r="C5" s="19"/>
      <c r="D5" s="19"/>
      <c r="E5" s="19"/>
      <c r="F5" s="19"/>
      <c r="G5" s="19"/>
      <c r="H5" s="19"/>
      <c r="I5" s="19"/>
      <c r="J5" s="19"/>
    </row>
    <row r="6" spans="2:10" x14ac:dyDescent="0.4">
      <c r="B6" s="20"/>
      <c r="C6" s="19"/>
      <c r="D6" s="19"/>
      <c r="E6" s="19"/>
      <c r="F6" s="19"/>
      <c r="G6" s="19"/>
      <c r="H6" s="19"/>
      <c r="I6" s="19"/>
      <c r="J6" s="19"/>
    </row>
    <row r="7" spans="2:10" x14ac:dyDescent="0.4">
      <c r="B7" s="20"/>
      <c r="C7" s="19"/>
      <c r="D7" s="19"/>
      <c r="E7" s="19"/>
      <c r="F7" s="19"/>
      <c r="G7" s="19"/>
      <c r="H7" s="19"/>
      <c r="I7" s="19"/>
      <c r="J7" s="19"/>
    </row>
    <row r="8" spans="2:10" x14ac:dyDescent="0.4">
      <c r="B8" s="20"/>
      <c r="C8" s="19"/>
      <c r="D8" s="19"/>
      <c r="E8" s="19"/>
      <c r="F8" s="19"/>
      <c r="G8" s="19"/>
      <c r="H8" s="19"/>
      <c r="I8" s="19"/>
      <c r="J8" s="19"/>
    </row>
    <row r="9" spans="2:10" x14ac:dyDescent="0.4">
      <c r="B9" s="20"/>
      <c r="C9" s="19"/>
      <c r="D9" s="19"/>
      <c r="E9" s="19"/>
      <c r="F9" s="19"/>
      <c r="G9" s="19"/>
      <c r="H9" s="19"/>
      <c r="I9" s="19"/>
      <c r="J9" s="19"/>
    </row>
    <row r="10" spans="2:10" x14ac:dyDescent="0.4">
      <c r="B10" s="20"/>
      <c r="C10" s="19"/>
      <c r="D10" s="19"/>
      <c r="E10" s="19"/>
      <c r="F10" s="19"/>
      <c r="G10" s="19"/>
      <c r="H10" s="19"/>
      <c r="I10" s="19"/>
      <c r="J10" s="19"/>
    </row>
    <row r="11" spans="2:10" x14ac:dyDescent="0.4">
      <c r="B11" s="20"/>
      <c r="C11" s="19"/>
      <c r="D11" s="19"/>
      <c r="E11" s="19"/>
      <c r="F11" s="19"/>
      <c r="G11" s="19"/>
      <c r="H11" s="19"/>
      <c r="I11" s="19"/>
      <c r="J11" s="19"/>
    </row>
    <row r="12" spans="2:10" x14ac:dyDescent="0.4">
      <c r="B12" t="s">
        <v>35</v>
      </c>
    </row>
    <row r="13" spans="2:10" ht="19.5" thickBot="1" x14ac:dyDescent="0.45">
      <c r="C13" t="s">
        <v>0</v>
      </c>
      <c r="F13" s="2"/>
      <c r="G13" s="2"/>
    </row>
    <row r="14" spans="2:10" ht="19.5" thickBot="1" x14ac:dyDescent="0.45">
      <c r="D14" t="s">
        <v>7</v>
      </c>
      <c r="F14" s="65">
        <f>F33*W41/10000</f>
        <v>1.1316432442500139</v>
      </c>
      <c r="G14" s="66"/>
      <c r="H14" s="18" t="s">
        <v>8</v>
      </c>
    </row>
    <row r="15" spans="2:10" x14ac:dyDescent="0.4">
      <c r="F15" s="2"/>
      <c r="G15" s="2"/>
    </row>
    <row r="16" spans="2:10" x14ac:dyDescent="0.4">
      <c r="C16" t="s">
        <v>21</v>
      </c>
    </row>
    <row r="17" spans="4:10" x14ac:dyDescent="0.4">
      <c r="D17" t="s">
        <v>9</v>
      </c>
      <c r="E17" t="s">
        <v>10</v>
      </c>
      <c r="G17" t="s">
        <v>27</v>
      </c>
    </row>
    <row r="18" spans="4:10" x14ac:dyDescent="0.4">
      <c r="E18" t="s">
        <v>12</v>
      </c>
      <c r="G18" t="s">
        <v>13</v>
      </c>
    </row>
    <row r="19" spans="4:10" ht="20.25" x14ac:dyDescent="0.4">
      <c r="E19" t="s">
        <v>11</v>
      </c>
      <c r="G19" s="67" t="s">
        <v>14</v>
      </c>
      <c r="H19" s="67"/>
    </row>
    <row r="20" spans="4:10" x14ac:dyDescent="0.4">
      <c r="G20" s="23"/>
      <c r="H20" s="23"/>
    </row>
    <row r="21" spans="4:10" ht="19.5" thickBot="1" x14ac:dyDescent="0.45">
      <c r="D21" t="s">
        <v>24</v>
      </c>
    </row>
    <row r="22" spans="4:10" ht="19.5" thickBot="1" x14ac:dyDescent="0.45">
      <c r="D22" s="4"/>
      <c r="E22" t="s">
        <v>29</v>
      </c>
      <c r="F22" s="21">
        <f>500*1000000*24*365*0.95*0.75/1000</f>
        <v>3120750000</v>
      </c>
      <c r="G22" t="s">
        <v>28</v>
      </c>
    </row>
    <row r="23" spans="4:10" ht="19.5" thickBot="1" x14ac:dyDescent="0.45">
      <c r="D23" s="1"/>
      <c r="G23" s="64">
        <f>+F22*9.37*2.58/100000</f>
        <v>754428.82949999988</v>
      </c>
      <c r="H23" s="64"/>
      <c r="I23" t="s">
        <v>16</v>
      </c>
      <c r="J23" s="4" t="s">
        <v>17</v>
      </c>
    </row>
    <row r="24" spans="4:10" ht="19.5" thickBot="1" x14ac:dyDescent="0.45">
      <c r="D24" s="4"/>
      <c r="E24" t="s">
        <v>32</v>
      </c>
      <c r="F24" s="21"/>
      <c r="G24" t="s">
        <v>15</v>
      </c>
      <c r="H24" s="7"/>
      <c r="J24" s="4"/>
    </row>
    <row r="25" spans="4:10" x14ac:dyDescent="0.4">
      <c r="D25" s="1"/>
      <c r="F25" s="2"/>
      <c r="G25" s="64">
        <f>+F24*2.58/100000</f>
        <v>0</v>
      </c>
      <c r="H25" s="64"/>
      <c r="I25" t="s">
        <v>16</v>
      </c>
      <c r="J25" s="4" t="s">
        <v>17</v>
      </c>
    </row>
    <row r="26" spans="4:10" x14ac:dyDescent="0.4">
      <c r="G26" s="2"/>
      <c r="H26" s="2"/>
    </row>
    <row r="27" spans="4:10" ht="19.5" thickBot="1" x14ac:dyDescent="0.45">
      <c r="D27" t="s">
        <v>25</v>
      </c>
    </row>
    <row r="28" spans="4:10" ht="19.5" thickBot="1" x14ac:dyDescent="0.45">
      <c r="D28" s="4"/>
      <c r="E28" t="s">
        <v>29</v>
      </c>
      <c r="F28" s="21">
        <f>500*1000000*24*365*0.95*0.75*(1-0.005)/1000</f>
        <v>3105146250</v>
      </c>
      <c r="G28" t="s">
        <v>28</v>
      </c>
    </row>
    <row r="29" spans="4:10" ht="19.5" thickBot="1" x14ac:dyDescent="0.45">
      <c r="D29" s="1"/>
      <c r="G29" s="64">
        <f>+F28*9.37*2.58/100000</f>
        <v>750656.68535249983</v>
      </c>
      <c r="H29" s="64"/>
      <c r="I29" t="s">
        <v>16</v>
      </c>
      <c r="J29" s="1" t="s">
        <v>18</v>
      </c>
    </row>
    <row r="30" spans="4:10" ht="19.5" thickBot="1" x14ac:dyDescent="0.45">
      <c r="D30" s="4"/>
      <c r="E30" t="s">
        <v>32</v>
      </c>
      <c r="F30" s="22"/>
      <c r="G30" t="s">
        <v>15</v>
      </c>
    </row>
    <row r="31" spans="4:10" x14ac:dyDescent="0.4">
      <c r="D31" s="1"/>
      <c r="G31" s="64">
        <f>+F30*2.58/100000</f>
        <v>0</v>
      </c>
      <c r="H31" s="64"/>
      <c r="I31" t="s">
        <v>16</v>
      </c>
      <c r="J31" s="1" t="s">
        <v>18</v>
      </c>
    </row>
    <row r="32" spans="4:10" ht="19.5" thickBot="1" x14ac:dyDescent="0.45"/>
    <row r="33" spans="3:24" ht="19.5" thickBot="1" x14ac:dyDescent="0.45">
      <c r="D33" t="s">
        <v>20</v>
      </c>
      <c r="E33" t="s">
        <v>19</v>
      </c>
      <c r="F33" s="70">
        <f>SUM(G23,G25)-SUM(G29,G31)</f>
        <v>3772.1441475000465</v>
      </c>
      <c r="G33" s="71"/>
      <c r="H33" t="s">
        <v>16</v>
      </c>
    </row>
    <row r="35" spans="3:24" x14ac:dyDescent="0.4">
      <c r="C35" t="s">
        <v>22</v>
      </c>
    </row>
    <row r="36" spans="3:24" ht="19.5" thickBot="1" x14ac:dyDescent="0.45">
      <c r="D36" s="68" t="s">
        <v>5</v>
      </c>
      <c r="E36" s="69"/>
      <c r="F36" s="8">
        <v>2023</v>
      </c>
      <c r="G36" s="8">
        <v>2024</v>
      </c>
      <c r="H36" s="8">
        <v>2025</v>
      </c>
      <c r="I36" s="8">
        <v>2026</v>
      </c>
      <c r="J36" s="8">
        <v>2027</v>
      </c>
      <c r="K36" s="8">
        <v>2028</v>
      </c>
      <c r="L36" s="8">
        <v>2029</v>
      </c>
      <c r="M36" s="8">
        <v>2030</v>
      </c>
      <c r="N36" s="8">
        <v>2031</v>
      </c>
      <c r="O36" s="8">
        <v>2032</v>
      </c>
      <c r="P36" s="8">
        <v>2033</v>
      </c>
      <c r="Q36" s="8">
        <v>2034</v>
      </c>
      <c r="R36" s="8">
        <v>2035</v>
      </c>
      <c r="S36" s="8">
        <v>2036</v>
      </c>
      <c r="T36" s="8">
        <v>2037</v>
      </c>
      <c r="U36" s="8">
        <v>2038</v>
      </c>
      <c r="V36" s="8">
        <v>2039</v>
      </c>
      <c r="W36" s="8">
        <v>2040</v>
      </c>
    </row>
    <row r="37" spans="3:24" x14ac:dyDescent="0.4">
      <c r="D37" s="68" t="s">
        <v>1</v>
      </c>
      <c r="E37" s="72"/>
      <c r="F37" s="10"/>
      <c r="G37" s="11"/>
      <c r="H37" s="11"/>
      <c r="I37" s="11"/>
      <c r="J37" s="11"/>
      <c r="K37" s="11"/>
      <c r="L37" s="11"/>
      <c r="M37" s="11"/>
      <c r="N37" s="11"/>
      <c r="O37" s="11">
        <v>1</v>
      </c>
      <c r="P37" s="11"/>
      <c r="Q37" s="11"/>
      <c r="R37" s="11"/>
      <c r="S37" s="11">
        <v>1</v>
      </c>
      <c r="T37" s="11"/>
      <c r="U37" s="11"/>
      <c r="V37" s="11"/>
      <c r="W37" s="12">
        <v>1</v>
      </c>
    </row>
    <row r="38" spans="3:24" x14ac:dyDescent="0.4">
      <c r="D38" s="68" t="s">
        <v>2</v>
      </c>
      <c r="E38" s="72"/>
      <c r="F38" s="13"/>
      <c r="G38" s="5"/>
      <c r="H38" s="5"/>
      <c r="I38" s="5"/>
      <c r="J38" s="5"/>
      <c r="K38" s="5"/>
      <c r="L38" s="5"/>
      <c r="M38" s="5"/>
      <c r="N38" s="5"/>
      <c r="O38" s="5">
        <v>100</v>
      </c>
      <c r="P38" s="5"/>
      <c r="Q38" s="5"/>
      <c r="R38" s="5"/>
      <c r="S38" s="5">
        <v>100</v>
      </c>
      <c r="T38" s="5"/>
      <c r="U38" s="5"/>
      <c r="V38" s="5"/>
      <c r="W38" s="14">
        <v>100</v>
      </c>
      <c r="X38" t="s">
        <v>26</v>
      </c>
    </row>
    <row r="39" spans="3:24" ht="19.5" thickBot="1" x14ac:dyDescent="0.45">
      <c r="D39" s="68" t="s">
        <v>3</v>
      </c>
      <c r="E39" s="72"/>
      <c r="F39" s="15"/>
      <c r="G39" s="16"/>
      <c r="H39" s="16"/>
      <c r="I39" s="16"/>
      <c r="J39" s="16"/>
      <c r="K39" s="16"/>
      <c r="L39" s="16"/>
      <c r="M39" s="16"/>
      <c r="N39" s="16"/>
      <c r="O39" s="16"/>
      <c r="P39" s="16"/>
      <c r="Q39" s="16"/>
      <c r="R39" s="16"/>
      <c r="S39" s="16"/>
      <c r="T39" s="16"/>
      <c r="U39" s="16"/>
      <c r="V39" s="16"/>
      <c r="W39" s="17"/>
    </row>
    <row r="40" spans="3:24" x14ac:dyDescent="0.4">
      <c r="D40" s="68" t="s">
        <v>4</v>
      </c>
      <c r="E40" s="69"/>
      <c r="F40" s="9">
        <f>+F37*F38/100-F39</f>
        <v>0</v>
      </c>
      <c r="G40" s="9">
        <f t="shared" ref="G40:W40" si="0">+G37*G38/100-G39</f>
        <v>0</v>
      </c>
      <c r="H40" s="9">
        <f t="shared" si="0"/>
        <v>0</v>
      </c>
      <c r="I40" s="9">
        <f t="shared" si="0"/>
        <v>0</v>
      </c>
      <c r="J40" s="9">
        <f t="shared" si="0"/>
        <v>0</v>
      </c>
      <c r="K40" s="9">
        <f t="shared" si="0"/>
        <v>0</v>
      </c>
      <c r="L40" s="9">
        <f t="shared" si="0"/>
        <v>0</v>
      </c>
      <c r="M40" s="9">
        <f t="shared" si="0"/>
        <v>0</v>
      </c>
      <c r="N40" s="9">
        <f t="shared" si="0"/>
        <v>0</v>
      </c>
      <c r="O40" s="9">
        <f t="shared" si="0"/>
        <v>1</v>
      </c>
      <c r="P40" s="9">
        <f t="shared" si="0"/>
        <v>0</v>
      </c>
      <c r="Q40" s="9">
        <f t="shared" si="0"/>
        <v>0</v>
      </c>
      <c r="R40" s="9">
        <f t="shared" si="0"/>
        <v>0</v>
      </c>
      <c r="S40" s="9">
        <f t="shared" si="0"/>
        <v>1</v>
      </c>
      <c r="T40" s="9">
        <f t="shared" si="0"/>
        <v>0</v>
      </c>
      <c r="U40" s="9">
        <f t="shared" si="0"/>
        <v>0</v>
      </c>
      <c r="V40" s="9">
        <f t="shared" si="0"/>
        <v>0</v>
      </c>
      <c r="W40" s="9">
        <f t="shared" si="0"/>
        <v>1</v>
      </c>
    </row>
    <row r="41" spans="3:24" x14ac:dyDescent="0.4">
      <c r="D41" s="68" t="s">
        <v>6</v>
      </c>
      <c r="E41" s="69"/>
      <c r="F41" s="5">
        <f>+F40</f>
        <v>0</v>
      </c>
      <c r="G41" s="5">
        <f>+G40+F41</f>
        <v>0</v>
      </c>
      <c r="H41" s="5">
        <f t="shared" ref="H41:W41" si="1">+H40+G41</f>
        <v>0</v>
      </c>
      <c r="I41" s="5">
        <f t="shared" si="1"/>
        <v>0</v>
      </c>
      <c r="J41" s="5">
        <f t="shared" si="1"/>
        <v>0</v>
      </c>
      <c r="K41" s="5">
        <f t="shared" si="1"/>
        <v>0</v>
      </c>
      <c r="L41" s="5">
        <f t="shared" si="1"/>
        <v>0</v>
      </c>
      <c r="M41" s="5">
        <f t="shared" si="1"/>
        <v>0</v>
      </c>
      <c r="N41" s="5">
        <f t="shared" si="1"/>
        <v>0</v>
      </c>
      <c r="O41" s="5">
        <f t="shared" si="1"/>
        <v>1</v>
      </c>
      <c r="P41" s="5">
        <f t="shared" si="1"/>
        <v>1</v>
      </c>
      <c r="Q41" s="5">
        <f t="shared" si="1"/>
        <v>1</v>
      </c>
      <c r="R41" s="5">
        <f t="shared" si="1"/>
        <v>1</v>
      </c>
      <c r="S41" s="5">
        <f t="shared" si="1"/>
        <v>2</v>
      </c>
      <c r="T41" s="5">
        <f t="shared" si="1"/>
        <v>2</v>
      </c>
      <c r="U41" s="5">
        <f t="shared" si="1"/>
        <v>2</v>
      </c>
      <c r="V41" s="5">
        <f t="shared" si="1"/>
        <v>2</v>
      </c>
      <c r="W41" s="6">
        <f t="shared" si="1"/>
        <v>3</v>
      </c>
    </row>
  </sheetData>
  <mergeCells count="13">
    <mergeCell ref="D40:E40"/>
    <mergeCell ref="D41:E41"/>
    <mergeCell ref="G31:H31"/>
    <mergeCell ref="F33:G33"/>
    <mergeCell ref="D36:E36"/>
    <mergeCell ref="D37:E37"/>
    <mergeCell ref="D38:E38"/>
    <mergeCell ref="D39:E39"/>
    <mergeCell ref="G29:H29"/>
    <mergeCell ref="F14:G14"/>
    <mergeCell ref="G19:H19"/>
    <mergeCell ref="G23:H23"/>
    <mergeCell ref="G25:H25"/>
  </mergeCells>
  <phoneticPr fontId="2"/>
  <pageMargins left="0.7" right="0.7" top="0.75" bottom="0.75" header="0.3" footer="0.3"/>
  <pageSetup paperSize="9" scale="3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CEDF9-31AD-451B-AEC0-3BE4243DA85C}">
  <sheetPr>
    <pageSetUpPr fitToPage="1"/>
  </sheetPr>
  <dimension ref="B1:X77"/>
  <sheetViews>
    <sheetView topLeftCell="A2" zoomScale="70" zoomScaleNormal="70" workbookViewId="0">
      <selection activeCell="B2" sqref="B2"/>
    </sheetView>
  </sheetViews>
  <sheetFormatPr defaultRowHeight="18.75" x14ac:dyDescent="0.4"/>
  <cols>
    <col min="1" max="1" width="1" customWidth="1"/>
    <col min="5" max="5" width="21.375" bestFit="1" customWidth="1"/>
    <col min="6" max="6" width="17.25" bestFit="1" customWidth="1"/>
    <col min="13" max="13" width="9.5" bestFit="1" customWidth="1"/>
    <col min="23" max="23" width="11.625" bestFit="1" customWidth="1"/>
  </cols>
  <sheetData>
    <row r="1" spans="2:10" ht="5.25" customHeight="1" x14ac:dyDescent="0.4"/>
    <row r="2" spans="2:10" x14ac:dyDescent="0.4">
      <c r="B2" s="30" t="s">
        <v>40</v>
      </c>
      <c r="C2" s="19"/>
      <c r="D2" s="19"/>
      <c r="E2" s="19"/>
      <c r="F2" s="19"/>
      <c r="G2" s="19"/>
      <c r="H2" s="19"/>
      <c r="I2" s="19"/>
      <c r="J2" s="19"/>
    </row>
    <row r="3" spans="2:10" x14ac:dyDescent="0.4">
      <c r="B3" s="20" t="s">
        <v>34</v>
      </c>
      <c r="C3" s="19"/>
      <c r="D3" s="19"/>
      <c r="E3" s="19"/>
      <c r="F3" s="19"/>
      <c r="G3" s="19"/>
      <c r="H3" s="19"/>
      <c r="I3" s="19"/>
      <c r="J3" s="19"/>
    </row>
    <row r="4" spans="2:10" x14ac:dyDescent="0.4">
      <c r="B4" s="20"/>
      <c r="C4" s="19"/>
      <c r="D4" s="19"/>
      <c r="E4" s="19"/>
      <c r="F4" s="19"/>
      <c r="G4" s="19"/>
      <c r="H4" s="19"/>
      <c r="I4" s="19"/>
      <c r="J4" s="19"/>
    </row>
    <row r="5" spans="2:10" x14ac:dyDescent="0.4">
      <c r="B5" s="20"/>
      <c r="C5" s="19"/>
      <c r="D5" s="19"/>
      <c r="E5" s="19"/>
      <c r="F5" s="19"/>
      <c r="G5" s="19"/>
      <c r="H5" s="19"/>
      <c r="I5" s="19"/>
      <c r="J5" s="19"/>
    </row>
    <row r="6" spans="2:10" x14ac:dyDescent="0.4">
      <c r="B6" s="20"/>
      <c r="C6" s="19"/>
      <c r="D6" s="19"/>
      <c r="E6" s="19"/>
      <c r="F6" s="19"/>
      <c r="G6" s="19"/>
      <c r="H6" s="19"/>
      <c r="I6" s="19"/>
      <c r="J6" s="19"/>
    </row>
    <row r="7" spans="2:10" x14ac:dyDescent="0.4">
      <c r="B7" s="20"/>
      <c r="C7" s="19"/>
      <c r="D7" s="19"/>
      <c r="E7" s="19"/>
      <c r="F7" s="19"/>
      <c r="G7" s="19"/>
      <c r="H7" s="19"/>
      <c r="I7" s="19"/>
      <c r="J7" s="19"/>
    </row>
    <row r="8" spans="2:10" x14ac:dyDescent="0.4">
      <c r="B8" s="20"/>
      <c r="C8" s="19"/>
      <c r="D8" s="19"/>
      <c r="E8" s="19"/>
      <c r="F8" s="19"/>
      <c r="G8" s="19"/>
      <c r="H8" s="19"/>
      <c r="I8" s="19"/>
      <c r="J8" s="19"/>
    </row>
    <row r="9" spans="2:10" x14ac:dyDescent="0.4">
      <c r="B9" s="20"/>
      <c r="C9" s="19"/>
      <c r="D9" s="19"/>
      <c r="E9" s="19"/>
      <c r="F9" s="19"/>
      <c r="G9" s="19"/>
      <c r="H9" s="19"/>
      <c r="I9" s="19"/>
      <c r="J9" s="19"/>
    </row>
    <row r="10" spans="2:10" x14ac:dyDescent="0.4">
      <c r="B10" s="20"/>
      <c r="C10" s="19"/>
      <c r="D10" s="19"/>
      <c r="E10" s="19"/>
      <c r="F10" s="19"/>
      <c r="G10" s="19"/>
      <c r="H10" s="19"/>
      <c r="I10" s="19"/>
      <c r="J10" s="19"/>
    </row>
    <row r="11" spans="2:10" x14ac:dyDescent="0.4">
      <c r="B11" s="20"/>
      <c r="C11" s="19"/>
      <c r="D11" s="19"/>
      <c r="E11" s="19"/>
      <c r="F11" s="19"/>
      <c r="G11" s="19"/>
      <c r="H11" s="19"/>
      <c r="I11" s="19"/>
      <c r="J11" s="19"/>
    </row>
    <row r="12" spans="2:10" x14ac:dyDescent="0.4">
      <c r="B12" s="20"/>
      <c r="C12" s="19"/>
      <c r="D12" s="19"/>
      <c r="E12" s="19"/>
      <c r="F12" s="19"/>
      <c r="G12" s="19"/>
      <c r="H12" s="19"/>
      <c r="I12" s="19"/>
      <c r="J12" s="19"/>
    </row>
    <row r="13" spans="2:10" x14ac:dyDescent="0.4">
      <c r="B13" s="20"/>
      <c r="C13" s="19"/>
      <c r="D13" s="19"/>
      <c r="E13" s="19"/>
      <c r="F13" s="19"/>
      <c r="G13" s="19"/>
      <c r="H13" s="19"/>
      <c r="I13" s="19"/>
      <c r="J13" s="19"/>
    </row>
    <row r="14" spans="2:10" x14ac:dyDescent="0.4">
      <c r="B14" s="20"/>
      <c r="C14" s="19"/>
      <c r="D14" s="19"/>
      <c r="E14" s="19"/>
      <c r="F14" s="19"/>
      <c r="G14" s="19"/>
      <c r="H14" s="19"/>
      <c r="I14" s="19"/>
      <c r="J14" s="19"/>
    </row>
    <row r="15" spans="2:10" x14ac:dyDescent="0.4">
      <c r="B15" s="20"/>
      <c r="C15" s="19"/>
      <c r="D15" s="19"/>
      <c r="E15" s="19"/>
      <c r="F15" s="19"/>
      <c r="G15" s="19"/>
      <c r="H15" s="19"/>
      <c r="I15" s="19"/>
      <c r="J15" s="19"/>
    </row>
    <row r="16" spans="2:10" x14ac:dyDescent="0.4">
      <c r="B16" s="20"/>
      <c r="C16" s="19"/>
      <c r="D16" s="19"/>
      <c r="E16" s="19"/>
      <c r="F16" s="19"/>
      <c r="G16" s="19"/>
      <c r="H16" s="19"/>
      <c r="I16" s="19"/>
      <c r="J16" s="19"/>
    </row>
    <row r="17" spans="2:10" x14ac:dyDescent="0.4">
      <c r="B17" s="20"/>
      <c r="C17" s="19"/>
      <c r="D17" s="19"/>
      <c r="E17" s="19"/>
      <c r="F17" s="19"/>
      <c r="G17" s="19"/>
      <c r="H17" s="19"/>
      <c r="I17" s="19"/>
      <c r="J17" s="19"/>
    </row>
    <row r="18" spans="2:10" x14ac:dyDescent="0.4">
      <c r="B18" s="20"/>
      <c r="C18" s="19"/>
      <c r="D18" s="19"/>
      <c r="E18" s="19"/>
      <c r="F18" s="19"/>
      <c r="G18" s="19"/>
      <c r="H18" s="19"/>
      <c r="I18" s="19"/>
      <c r="J18" s="19"/>
    </row>
    <row r="19" spans="2:10" x14ac:dyDescent="0.4">
      <c r="B19" s="20"/>
      <c r="C19" s="19"/>
      <c r="D19" s="19"/>
      <c r="E19" s="19"/>
      <c r="F19" s="19"/>
      <c r="G19" s="19"/>
      <c r="H19" s="19"/>
      <c r="I19" s="19"/>
      <c r="J19" s="19"/>
    </row>
    <row r="20" spans="2:10" x14ac:dyDescent="0.4">
      <c r="B20" s="20"/>
      <c r="C20" s="19"/>
      <c r="D20" s="19"/>
      <c r="E20" s="19"/>
      <c r="F20" s="19"/>
      <c r="G20" s="19"/>
      <c r="H20" s="19"/>
      <c r="I20" s="19"/>
      <c r="J20" s="19"/>
    </row>
    <row r="21" spans="2:10" x14ac:dyDescent="0.4">
      <c r="B21" s="20"/>
      <c r="C21" s="19"/>
      <c r="D21" s="19"/>
      <c r="E21" s="19"/>
      <c r="F21" s="19"/>
      <c r="G21" s="19"/>
      <c r="H21" s="19"/>
      <c r="I21" s="19"/>
      <c r="J21" s="19"/>
    </row>
    <row r="22" spans="2:10" x14ac:dyDescent="0.4">
      <c r="B22" s="20"/>
      <c r="C22" s="19"/>
      <c r="D22" s="19"/>
      <c r="E22" s="19"/>
      <c r="F22" s="19"/>
      <c r="G22" s="19"/>
      <c r="H22" s="19"/>
      <c r="I22" s="19"/>
      <c r="J22" s="19"/>
    </row>
    <row r="23" spans="2:10" x14ac:dyDescent="0.4">
      <c r="B23" s="20"/>
      <c r="C23" s="19"/>
      <c r="D23" s="19"/>
      <c r="E23" s="19"/>
      <c r="F23" s="19"/>
      <c r="G23" s="19"/>
      <c r="H23" s="19"/>
      <c r="I23" s="19"/>
      <c r="J23" s="19"/>
    </row>
    <row r="24" spans="2:10" x14ac:dyDescent="0.4">
      <c r="B24" s="20"/>
      <c r="C24" s="19"/>
      <c r="D24" s="19"/>
      <c r="E24" s="19"/>
      <c r="F24" s="19"/>
      <c r="G24" s="19"/>
      <c r="H24" s="19"/>
      <c r="I24" s="19"/>
      <c r="J24" s="19"/>
    </row>
    <row r="25" spans="2:10" x14ac:dyDescent="0.4">
      <c r="B25" s="20"/>
      <c r="C25" s="19"/>
      <c r="D25" s="19"/>
      <c r="E25" s="19"/>
      <c r="F25" s="19"/>
      <c r="G25" s="19"/>
      <c r="H25" s="19"/>
      <c r="I25" s="19"/>
      <c r="J25" s="19"/>
    </row>
    <row r="26" spans="2:10" x14ac:dyDescent="0.4">
      <c r="B26" s="20"/>
      <c r="C26" s="19"/>
      <c r="D26" s="19"/>
      <c r="E26" s="19"/>
      <c r="F26" s="19"/>
      <c r="G26" s="19"/>
      <c r="H26" s="19"/>
      <c r="I26" s="19"/>
      <c r="J26" s="19"/>
    </row>
    <row r="27" spans="2:10" x14ac:dyDescent="0.4">
      <c r="B27" s="20"/>
      <c r="C27" s="19"/>
      <c r="D27" s="19"/>
      <c r="E27" s="19"/>
      <c r="F27" s="19"/>
      <c r="G27" s="19"/>
      <c r="H27" s="19"/>
      <c r="I27" s="19"/>
      <c r="J27" s="19"/>
    </row>
    <row r="28" spans="2:10" x14ac:dyDescent="0.4">
      <c r="B28" s="20"/>
      <c r="C28" s="19"/>
      <c r="D28" s="19"/>
      <c r="E28" s="19"/>
      <c r="F28" s="19"/>
      <c r="G28" s="19"/>
      <c r="H28" s="19"/>
      <c r="I28" s="19"/>
      <c r="J28" s="19"/>
    </row>
    <row r="29" spans="2:10" x14ac:dyDescent="0.4">
      <c r="B29" s="20"/>
      <c r="C29" s="19"/>
      <c r="D29" s="19"/>
      <c r="E29" s="19"/>
      <c r="F29" s="19"/>
      <c r="G29" s="19"/>
      <c r="H29" s="19"/>
      <c r="I29" s="19"/>
      <c r="J29" s="19"/>
    </row>
    <row r="30" spans="2:10" x14ac:dyDescent="0.4">
      <c r="B30" s="20"/>
      <c r="C30" s="19"/>
      <c r="D30" s="19"/>
      <c r="E30" s="19"/>
      <c r="F30" s="19"/>
      <c r="G30" s="19"/>
      <c r="H30" s="19"/>
      <c r="I30" s="19"/>
      <c r="J30" s="19"/>
    </row>
    <row r="31" spans="2:10" x14ac:dyDescent="0.4">
      <c r="B31" s="20"/>
      <c r="C31" s="19"/>
      <c r="D31" s="19"/>
      <c r="E31" s="19"/>
      <c r="F31" s="19"/>
      <c r="G31" s="19"/>
      <c r="H31" s="19"/>
      <c r="I31" s="19"/>
      <c r="J31" s="19"/>
    </row>
    <row r="32" spans="2:10" x14ac:dyDescent="0.4">
      <c r="B32" s="20"/>
      <c r="C32" s="19"/>
      <c r="D32" s="19"/>
      <c r="E32" s="19"/>
      <c r="F32" s="19"/>
      <c r="G32" s="19"/>
      <c r="H32" s="19"/>
      <c r="I32" s="19"/>
      <c r="J32" s="19"/>
    </row>
    <row r="33" spans="2:10" x14ac:dyDescent="0.4">
      <c r="B33" s="20"/>
      <c r="C33" s="19"/>
      <c r="D33" s="19"/>
      <c r="E33" s="19"/>
      <c r="F33" s="19"/>
      <c r="G33" s="19"/>
      <c r="H33" s="19"/>
      <c r="I33" s="19"/>
      <c r="J33" s="19"/>
    </row>
    <row r="34" spans="2:10" x14ac:dyDescent="0.4">
      <c r="B34" s="20"/>
      <c r="C34" s="19"/>
      <c r="D34" s="19"/>
      <c r="E34" s="19"/>
      <c r="F34" s="19"/>
      <c r="G34" s="19"/>
      <c r="H34" s="19"/>
      <c r="I34" s="19"/>
      <c r="J34" s="19"/>
    </row>
    <row r="35" spans="2:10" x14ac:dyDescent="0.4">
      <c r="B35" s="20"/>
      <c r="C35" s="19"/>
      <c r="D35" s="19"/>
      <c r="E35" s="19"/>
      <c r="F35" s="19"/>
      <c r="G35" s="19"/>
      <c r="H35" s="19"/>
      <c r="I35" s="19"/>
      <c r="J35" s="19"/>
    </row>
    <row r="36" spans="2:10" x14ac:dyDescent="0.4">
      <c r="B36" s="20"/>
      <c r="C36" s="19"/>
      <c r="D36" s="19"/>
      <c r="E36" s="19"/>
      <c r="F36" s="19"/>
      <c r="G36" s="19"/>
      <c r="H36" s="19"/>
      <c r="I36" s="19"/>
      <c r="J36" s="19"/>
    </row>
    <row r="37" spans="2:10" x14ac:dyDescent="0.4">
      <c r="B37" s="20"/>
      <c r="C37" s="19"/>
      <c r="D37" s="19"/>
      <c r="E37" s="19"/>
      <c r="F37" s="19"/>
      <c r="G37" s="19"/>
      <c r="H37" s="19"/>
      <c r="I37" s="19"/>
      <c r="J37" s="19"/>
    </row>
    <row r="38" spans="2:10" x14ac:dyDescent="0.4">
      <c r="B38" s="20"/>
      <c r="C38" s="19"/>
      <c r="D38" s="19"/>
      <c r="E38" s="19"/>
      <c r="F38" s="19"/>
      <c r="G38" s="19"/>
      <c r="H38" s="19"/>
      <c r="I38" s="19"/>
      <c r="J38" s="19"/>
    </row>
    <row r="39" spans="2:10" x14ac:dyDescent="0.4">
      <c r="B39" s="20"/>
      <c r="C39" s="19"/>
      <c r="D39" s="19"/>
      <c r="E39" s="19"/>
      <c r="F39" s="19"/>
      <c r="G39" s="19"/>
      <c r="H39" s="19"/>
      <c r="I39" s="19"/>
      <c r="J39" s="19"/>
    </row>
    <row r="40" spans="2:10" x14ac:dyDescent="0.4">
      <c r="B40" s="20"/>
      <c r="C40" s="19"/>
      <c r="D40" s="19"/>
      <c r="E40" s="19"/>
      <c r="F40" s="19"/>
      <c r="G40" s="19"/>
      <c r="H40" s="19"/>
      <c r="I40" s="19"/>
      <c r="J40" s="19"/>
    </row>
    <row r="41" spans="2:10" x14ac:dyDescent="0.4">
      <c r="B41" s="20"/>
      <c r="C41" s="19"/>
      <c r="D41" s="19"/>
      <c r="E41" s="19"/>
      <c r="F41" s="19"/>
      <c r="G41" s="19"/>
      <c r="H41" s="19"/>
      <c r="I41" s="19"/>
      <c r="J41" s="19"/>
    </row>
    <row r="42" spans="2:10" x14ac:dyDescent="0.4">
      <c r="B42" s="20"/>
      <c r="C42" s="19"/>
      <c r="D42" s="19"/>
      <c r="E42" s="19"/>
      <c r="F42" s="19"/>
      <c r="G42" s="19"/>
      <c r="H42" s="19"/>
      <c r="I42" s="19"/>
      <c r="J42" s="19"/>
    </row>
    <row r="43" spans="2:10" x14ac:dyDescent="0.4">
      <c r="B43" s="20"/>
      <c r="C43" s="19"/>
      <c r="D43" s="19"/>
      <c r="E43" s="19"/>
      <c r="F43" s="19"/>
      <c r="G43" s="19"/>
      <c r="H43" s="19"/>
      <c r="I43" s="19"/>
      <c r="J43" s="19"/>
    </row>
    <row r="44" spans="2:10" x14ac:dyDescent="0.4">
      <c r="B44" s="20"/>
      <c r="C44" s="19"/>
      <c r="D44" s="19"/>
      <c r="E44" s="19"/>
      <c r="F44" s="19"/>
      <c r="G44" s="19"/>
      <c r="H44" s="19"/>
      <c r="I44" s="19"/>
      <c r="J44" s="19"/>
    </row>
    <row r="45" spans="2:10" x14ac:dyDescent="0.4">
      <c r="B45" s="20"/>
      <c r="C45" s="19"/>
      <c r="D45" s="19"/>
      <c r="E45" s="19"/>
      <c r="F45" s="19"/>
      <c r="G45" s="19"/>
      <c r="H45" s="19"/>
      <c r="I45" s="19"/>
      <c r="J45" s="19"/>
    </row>
    <row r="46" spans="2:10" x14ac:dyDescent="0.4">
      <c r="B46" s="20"/>
      <c r="C46" s="19"/>
      <c r="D46" s="19"/>
      <c r="E46" s="19"/>
      <c r="F46" s="19"/>
      <c r="G46" s="19"/>
      <c r="H46" s="19"/>
      <c r="I46" s="19"/>
      <c r="J46" s="19"/>
    </row>
    <row r="47" spans="2:10" x14ac:dyDescent="0.4">
      <c r="B47" s="20"/>
      <c r="C47" s="19"/>
      <c r="D47" s="19"/>
      <c r="E47" s="19"/>
      <c r="F47" s="19"/>
      <c r="G47" s="19"/>
      <c r="H47" s="19"/>
      <c r="I47" s="19"/>
      <c r="J47" s="19"/>
    </row>
    <row r="48" spans="2:10" x14ac:dyDescent="0.4">
      <c r="B48" t="s">
        <v>35</v>
      </c>
    </row>
    <row r="49" spans="3:10" ht="19.5" thickBot="1" x14ac:dyDescent="0.45">
      <c r="C49" t="s">
        <v>0</v>
      </c>
      <c r="F49" s="2"/>
      <c r="G49" s="2"/>
    </row>
    <row r="50" spans="3:10" ht="19.5" thickBot="1" x14ac:dyDescent="0.45">
      <c r="D50" t="s">
        <v>7</v>
      </c>
      <c r="F50" s="65">
        <f>F69*W77/10000</f>
        <v>-11.107867499999999</v>
      </c>
      <c r="G50" s="66"/>
      <c r="H50" s="18" t="s">
        <v>8</v>
      </c>
    </row>
    <row r="51" spans="3:10" x14ac:dyDescent="0.4">
      <c r="F51" s="2"/>
      <c r="G51" s="2"/>
    </row>
    <row r="52" spans="3:10" x14ac:dyDescent="0.4">
      <c r="C52" t="s">
        <v>21</v>
      </c>
    </row>
    <row r="53" spans="3:10" x14ac:dyDescent="0.4">
      <c r="D53" t="s">
        <v>9</v>
      </c>
      <c r="E53" t="s">
        <v>10</v>
      </c>
      <c r="G53" t="s">
        <v>27</v>
      </c>
    </row>
    <row r="54" spans="3:10" x14ac:dyDescent="0.4">
      <c r="E54" t="s">
        <v>12</v>
      </c>
      <c r="G54" t="s">
        <v>13</v>
      </c>
    </row>
    <row r="55" spans="3:10" ht="20.25" x14ac:dyDescent="0.4">
      <c r="E55" t="s">
        <v>11</v>
      </c>
      <c r="G55" s="67" t="s">
        <v>14</v>
      </c>
      <c r="H55" s="67"/>
    </row>
    <row r="56" spans="3:10" x14ac:dyDescent="0.4">
      <c r="G56" s="23"/>
      <c r="H56" s="23"/>
    </row>
    <row r="57" spans="3:10" ht="19.5" thickBot="1" x14ac:dyDescent="0.45">
      <c r="D57" t="s">
        <v>24</v>
      </c>
    </row>
    <row r="58" spans="3:10" ht="19.5" thickBot="1" x14ac:dyDescent="0.45">
      <c r="D58" s="4"/>
      <c r="E58" t="s">
        <v>29</v>
      </c>
      <c r="F58" s="21"/>
      <c r="G58" t="s">
        <v>28</v>
      </c>
    </row>
    <row r="59" spans="3:10" ht="19.5" thickBot="1" x14ac:dyDescent="0.45">
      <c r="D59" s="1"/>
      <c r="G59" s="64">
        <f>+F58*9.37*2.58/100000</f>
        <v>0</v>
      </c>
      <c r="H59" s="64"/>
      <c r="I59" t="s">
        <v>16</v>
      </c>
      <c r="J59" s="4" t="s">
        <v>17</v>
      </c>
    </row>
    <row r="60" spans="3:10" ht="19.5" thickBot="1" x14ac:dyDescent="0.45">
      <c r="D60" s="4"/>
      <c r="E60" t="s">
        <v>32</v>
      </c>
      <c r="F60" s="21"/>
      <c r="G60" t="s">
        <v>15</v>
      </c>
      <c r="H60" s="7"/>
      <c r="J60" s="4"/>
    </row>
    <row r="61" spans="3:10" x14ac:dyDescent="0.4">
      <c r="D61" s="1"/>
      <c r="F61" s="2"/>
      <c r="G61" s="64">
        <f>+F60*2.58/100000</f>
        <v>0</v>
      </c>
      <c r="H61" s="64"/>
      <c r="I61" t="s">
        <v>16</v>
      </c>
      <c r="J61" s="4" t="s">
        <v>17</v>
      </c>
    </row>
    <row r="62" spans="3:10" x14ac:dyDescent="0.4">
      <c r="G62" s="2"/>
      <c r="H62" s="2"/>
    </row>
    <row r="63" spans="3:10" ht="19.5" thickBot="1" x14ac:dyDescent="0.45">
      <c r="D63" t="s">
        <v>25</v>
      </c>
    </row>
    <row r="64" spans="3:10" ht="19.5" thickBot="1" x14ac:dyDescent="0.45">
      <c r="D64" s="4"/>
      <c r="E64" t="s">
        <v>29</v>
      </c>
      <c r="F64" s="21"/>
      <c r="G64" t="s">
        <v>28</v>
      </c>
    </row>
    <row r="65" spans="3:24" ht="19.5" thickBot="1" x14ac:dyDescent="0.45">
      <c r="D65" s="1"/>
      <c r="G65" s="64">
        <f>+F64*9.37*2.58/100000</f>
        <v>0</v>
      </c>
      <c r="H65" s="64"/>
      <c r="I65" t="s">
        <v>16</v>
      </c>
      <c r="J65" s="1" t="s">
        <v>18</v>
      </c>
    </row>
    <row r="66" spans="3:24" ht="19.5" thickBot="1" x14ac:dyDescent="0.45">
      <c r="D66" s="4"/>
      <c r="E66" t="s">
        <v>32</v>
      </c>
      <c r="F66" s="22">
        <v>801</v>
      </c>
      <c r="G66" t="s">
        <v>15</v>
      </c>
    </row>
    <row r="67" spans="3:24" x14ac:dyDescent="0.4">
      <c r="D67" s="1"/>
      <c r="G67" s="64">
        <f>+F66*2.58/100000</f>
        <v>2.0665799999999998E-2</v>
      </c>
      <c r="H67" s="64"/>
      <c r="I67" t="s">
        <v>16</v>
      </c>
      <c r="J67" s="1" t="s">
        <v>18</v>
      </c>
    </row>
    <row r="68" spans="3:24" ht="19.5" thickBot="1" x14ac:dyDescent="0.45"/>
    <row r="69" spans="3:24" ht="19.5" thickBot="1" x14ac:dyDescent="0.45">
      <c r="D69" t="s">
        <v>20</v>
      </c>
      <c r="E69" t="s">
        <v>19</v>
      </c>
      <c r="F69" s="70">
        <f>SUM(G59,G61)-SUM(G65,G67)</f>
        <v>-2.0665799999999998E-2</v>
      </c>
      <c r="G69" s="71"/>
      <c r="H69" t="s">
        <v>16</v>
      </c>
    </row>
    <row r="71" spans="3:24" x14ac:dyDescent="0.4">
      <c r="C71" t="s">
        <v>22</v>
      </c>
    </row>
    <row r="72" spans="3:24" ht="19.5" thickBot="1" x14ac:dyDescent="0.45">
      <c r="D72" s="68" t="s">
        <v>5</v>
      </c>
      <c r="E72" s="69"/>
      <c r="F72" s="8">
        <v>2023</v>
      </c>
      <c r="G72" s="8">
        <v>2024</v>
      </c>
      <c r="H72" s="8">
        <v>2025</v>
      </c>
      <c r="I72" s="8">
        <v>2026</v>
      </c>
      <c r="J72" s="8">
        <v>2027</v>
      </c>
      <c r="K72" s="8">
        <v>2028</v>
      </c>
      <c r="L72" s="8">
        <v>2029</v>
      </c>
      <c r="M72" s="8">
        <v>2030</v>
      </c>
      <c r="N72" s="8">
        <v>2031</v>
      </c>
      <c r="O72" s="8">
        <v>2032</v>
      </c>
      <c r="P72" s="8">
        <v>2033</v>
      </c>
      <c r="Q72" s="8">
        <v>2034</v>
      </c>
      <c r="R72" s="8">
        <v>2035</v>
      </c>
      <c r="S72" s="8">
        <v>2036</v>
      </c>
      <c r="T72" s="8">
        <v>2037</v>
      </c>
      <c r="U72" s="8">
        <v>2038</v>
      </c>
      <c r="V72" s="8">
        <v>2039</v>
      </c>
      <c r="W72" s="8">
        <v>2040</v>
      </c>
    </row>
    <row r="73" spans="3:24" x14ac:dyDescent="0.4">
      <c r="D73" s="68" t="s">
        <v>1</v>
      </c>
      <c r="E73" s="72"/>
      <c r="F73" s="10"/>
      <c r="G73" s="11"/>
      <c r="H73" s="11"/>
      <c r="I73" s="11">
        <v>4300000</v>
      </c>
      <c r="J73" s="11">
        <v>4300000</v>
      </c>
      <c r="K73" s="11">
        <v>4300000</v>
      </c>
      <c r="L73" s="11">
        <v>4300000</v>
      </c>
      <c r="M73" s="11">
        <v>4300000</v>
      </c>
      <c r="N73" s="11">
        <v>4300000</v>
      </c>
      <c r="O73" s="11">
        <v>4300000</v>
      </c>
      <c r="P73" s="11">
        <v>4300000</v>
      </c>
      <c r="Q73" s="11">
        <v>4300000</v>
      </c>
      <c r="R73" s="11">
        <v>4300000</v>
      </c>
      <c r="S73" s="11">
        <v>4300000</v>
      </c>
      <c r="T73" s="11">
        <v>4300000</v>
      </c>
      <c r="U73" s="11">
        <v>4300000</v>
      </c>
      <c r="V73" s="11">
        <v>4300000</v>
      </c>
      <c r="W73" s="12">
        <v>4300000</v>
      </c>
    </row>
    <row r="74" spans="3:24" x14ac:dyDescent="0.4">
      <c r="D74" s="68" t="s">
        <v>2</v>
      </c>
      <c r="E74" s="72"/>
      <c r="F74" s="13"/>
      <c r="G74" s="5"/>
      <c r="H74" s="5"/>
      <c r="I74" s="5">
        <v>5</v>
      </c>
      <c r="J74" s="5">
        <v>5</v>
      </c>
      <c r="K74" s="5">
        <v>5</v>
      </c>
      <c r="L74" s="5">
        <v>5</v>
      </c>
      <c r="M74" s="5">
        <v>5</v>
      </c>
      <c r="N74" s="5">
        <v>10</v>
      </c>
      <c r="O74" s="5">
        <v>10</v>
      </c>
      <c r="P74" s="5">
        <v>10</v>
      </c>
      <c r="Q74" s="5">
        <v>10</v>
      </c>
      <c r="R74" s="5">
        <v>10</v>
      </c>
      <c r="S74" s="5">
        <v>10</v>
      </c>
      <c r="T74" s="5">
        <v>10</v>
      </c>
      <c r="U74" s="5">
        <v>10</v>
      </c>
      <c r="V74" s="5">
        <v>10</v>
      </c>
      <c r="W74" s="14">
        <v>10</v>
      </c>
      <c r="X74" t="s">
        <v>26</v>
      </c>
    </row>
    <row r="75" spans="3:24" ht="19.5" thickBot="1" x14ac:dyDescent="0.45">
      <c r="D75" s="68" t="s">
        <v>3</v>
      </c>
      <c r="E75" s="72"/>
      <c r="F75" s="15"/>
      <c r="G75" s="16"/>
      <c r="H75" s="16"/>
      <c r="I75" s="16"/>
      <c r="J75" s="16"/>
      <c r="K75" s="16"/>
      <c r="L75" s="16"/>
      <c r="M75" s="16"/>
      <c r="N75" s="16"/>
      <c r="O75" s="16"/>
      <c r="P75" s="16"/>
      <c r="Q75" s="16"/>
      <c r="R75" s="16"/>
      <c r="S75" s="16"/>
      <c r="T75" s="16"/>
      <c r="U75" s="16"/>
      <c r="V75" s="16"/>
      <c r="W75" s="17"/>
    </row>
    <row r="76" spans="3:24" x14ac:dyDescent="0.4">
      <c r="D76" s="68" t="s">
        <v>4</v>
      </c>
      <c r="E76" s="69"/>
      <c r="F76" s="9">
        <f>+F73*F74/100-F75</f>
        <v>0</v>
      </c>
      <c r="G76" s="9">
        <f t="shared" ref="G76:W76" si="0">+G73*G74/100-G75</f>
        <v>0</v>
      </c>
      <c r="H76" s="9">
        <f t="shared" si="0"/>
        <v>0</v>
      </c>
      <c r="I76" s="9">
        <f t="shared" si="0"/>
        <v>215000</v>
      </c>
      <c r="J76" s="9">
        <f t="shared" si="0"/>
        <v>215000</v>
      </c>
      <c r="K76" s="9">
        <f t="shared" si="0"/>
        <v>215000</v>
      </c>
      <c r="L76" s="9">
        <f t="shared" si="0"/>
        <v>215000</v>
      </c>
      <c r="M76" s="9">
        <f t="shared" si="0"/>
        <v>215000</v>
      </c>
      <c r="N76" s="9">
        <f t="shared" si="0"/>
        <v>430000</v>
      </c>
      <c r="O76" s="9">
        <f t="shared" si="0"/>
        <v>430000</v>
      </c>
      <c r="P76" s="9">
        <f t="shared" si="0"/>
        <v>430000</v>
      </c>
      <c r="Q76" s="9">
        <f t="shared" si="0"/>
        <v>430000</v>
      </c>
      <c r="R76" s="9">
        <f t="shared" si="0"/>
        <v>430000</v>
      </c>
      <c r="S76" s="9">
        <f t="shared" si="0"/>
        <v>430000</v>
      </c>
      <c r="T76" s="9">
        <f t="shared" si="0"/>
        <v>430000</v>
      </c>
      <c r="U76" s="9">
        <f t="shared" si="0"/>
        <v>430000</v>
      </c>
      <c r="V76" s="9">
        <f t="shared" si="0"/>
        <v>430000</v>
      </c>
      <c r="W76" s="9">
        <f t="shared" si="0"/>
        <v>430000</v>
      </c>
    </row>
    <row r="77" spans="3:24" x14ac:dyDescent="0.4">
      <c r="D77" s="68" t="s">
        <v>6</v>
      </c>
      <c r="E77" s="69"/>
      <c r="F77" s="5">
        <f>+F76</f>
        <v>0</v>
      </c>
      <c r="G77" s="5">
        <f>+G76+F77</f>
        <v>0</v>
      </c>
      <c r="H77" s="5">
        <f t="shared" ref="H77:W77" si="1">+H76+G77</f>
        <v>0</v>
      </c>
      <c r="I77" s="5">
        <f t="shared" si="1"/>
        <v>215000</v>
      </c>
      <c r="J77" s="5">
        <f t="shared" si="1"/>
        <v>430000</v>
      </c>
      <c r="K77" s="5">
        <f t="shared" si="1"/>
        <v>645000</v>
      </c>
      <c r="L77" s="5">
        <f t="shared" si="1"/>
        <v>860000</v>
      </c>
      <c r="M77" s="5">
        <f t="shared" si="1"/>
        <v>1075000</v>
      </c>
      <c r="N77" s="5">
        <f t="shared" si="1"/>
        <v>1505000</v>
      </c>
      <c r="O77" s="5">
        <f t="shared" si="1"/>
        <v>1935000</v>
      </c>
      <c r="P77" s="5">
        <f t="shared" si="1"/>
        <v>2365000</v>
      </c>
      <c r="Q77" s="5">
        <f t="shared" si="1"/>
        <v>2795000</v>
      </c>
      <c r="R77" s="5">
        <f t="shared" si="1"/>
        <v>3225000</v>
      </c>
      <c r="S77" s="5">
        <f t="shared" si="1"/>
        <v>3655000</v>
      </c>
      <c r="T77" s="5">
        <f t="shared" si="1"/>
        <v>4085000</v>
      </c>
      <c r="U77" s="5">
        <f t="shared" si="1"/>
        <v>4515000</v>
      </c>
      <c r="V77" s="5">
        <f t="shared" si="1"/>
        <v>4945000</v>
      </c>
      <c r="W77" s="6">
        <f t="shared" si="1"/>
        <v>5375000</v>
      </c>
    </row>
  </sheetData>
  <mergeCells count="13">
    <mergeCell ref="D76:E76"/>
    <mergeCell ref="D77:E77"/>
    <mergeCell ref="G67:H67"/>
    <mergeCell ref="F69:G69"/>
    <mergeCell ref="D72:E72"/>
    <mergeCell ref="D73:E73"/>
    <mergeCell ref="D74:E74"/>
    <mergeCell ref="D75:E75"/>
    <mergeCell ref="G65:H65"/>
    <mergeCell ref="F50:G50"/>
    <mergeCell ref="G55:H55"/>
    <mergeCell ref="G59:H59"/>
    <mergeCell ref="G61:H61"/>
  </mergeCells>
  <phoneticPr fontId="2"/>
  <pageMargins left="0.7" right="0.7" top="0.75" bottom="0.75" header="0.3" footer="0.3"/>
  <pageSetup paperSize="9" scale="3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96B37-325F-4F1D-AFA1-31DC086DCEF6}">
  <sheetPr>
    <pageSetUpPr fitToPage="1"/>
  </sheetPr>
  <dimension ref="B1:X65"/>
  <sheetViews>
    <sheetView topLeftCell="A2" zoomScale="70" zoomScaleNormal="70" workbookViewId="0">
      <selection activeCell="B2" sqref="B2"/>
    </sheetView>
  </sheetViews>
  <sheetFormatPr defaultRowHeight="18.75" x14ac:dyDescent="0.4"/>
  <cols>
    <col min="1" max="1" width="1" customWidth="1"/>
    <col min="5" max="5" width="21.375" bestFit="1" customWidth="1"/>
    <col min="6" max="6" width="17.25" bestFit="1" customWidth="1"/>
    <col min="13" max="13" width="9.5" bestFit="1" customWidth="1"/>
    <col min="23" max="23" width="11.625" bestFit="1" customWidth="1"/>
  </cols>
  <sheetData>
    <row r="1" spans="2:10" ht="5.25" customHeight="1" x14ac:dyDescent="0.4"/>
    <row r="2" spans="2:10" x14ac:dyDescent="0.4">
      <c r="B2" s="30" t="s">
        <v>39</v>
      </c>
      <c r="C2" s="19"/>
      <c r="D2" s="19"/>
      <c r="E2" s="19"/>
      <c r="F2" s="19"/>
      <c r="G2" s="19"/>
      <c r="H2" s="19"/>
      <c r="I2" s="19"/>
      <c r="J2" s="19"/>
    </row>
    <row r="3" spans="2:10" x14ac:dyDescent="0.4">
      <c r="B3" s="20" t="s">
        <v>34</v>
      </c>
      <c r="C3" s="19"/>
      <c r="D3" s="19"/>
      <c r="E3" s="19"/>
      <c r="F3" s="19"/>
      <c r="G3" s="19"/>
      <c r="H3" s="19"/>
      <c r="I3" s="19"/>
      <c r="J3" s="19"/>
    </row>
    <row r="4" spans="2:10" x14ac:dyDescent="0.4">
      <c r="B4" s="20"/>
      <c r="C4" s="19"/>
      <c r="D4" s="19"/>
      <c r="E4" s="19"/>
      <c r="F4" s="19"/>
      <c r="G4" s="19"/>
      <c r="H4" s="19"/>
      <c r="I4" s="19"/>
      <c r="J4" s="19"/>
    </row>
    <row r="5" spans="2:10" x14ac:dyDescent="0.4">
      <c r="B5" s="20"/>
      <c r="C5" s="19"/>
      <c r="D5" s="19"/>
      <c r="E5" s="19"/>
      <c r="F5" s="19"/>
      <c r="G5" s="19"/>
      <c r="H5" s="19"/>
      <c r="I5" s="19"/>
      <c r="J5" s="19"/>
    </row>
    <row r="6" spans="2:10" x14ac:dyDescent="0.4">
      <c r="B6" s="20"/>
      <c r="C6" s="19"/>
      <c r="D6" s="19"/>
      <c r="E6" s="19"/>
      <c r="F6" s="19"/>
      <c r="G6" s="19"/>
      <c r="H6" s="19"/>
      <c r="I6" s="19"/>
      <c r="J6" s="19"/>
    </row>
    <row r="7" spans="2:10" x14ac:dyDescent="0.4">
      <c r="B7" s="20"/>
      <c r="C7" s="19"/>
      <c r="D7" s="19"/>
      <c r="E7" s="19"/>
      <c r="F7" s="19"/>
      <c r="G7" s="19"/>
      <c r="H7" s="19"/>
      <c r="I7" s="19"/>
      <c r="J7" s="19"/>
    </row>
    <row r="8" spans="2:10" x14ac:dyDescent="0.4">
      <c r="B8" s="20"/>
      <c r="C8" s="19"/>
      <c r="D8" s="19"/>
      <c r="E8" s="19"/>
      <c r="F8" s="19"/>
      <c r="G8" s="19"/>
      <c r="H8" s="19"/>
      <c r="I8" s="19"/>
      <c r="J8" s="19"/>
    </row>
    <row r="9" spans="2:10" x14ac:dyDescent="0.4">
      <c r="B9" s="20"/>
      <c r="C9" s="19"/>
      <c r="D9" s="19"/>
      <c r="E9" s="19"/>
      <c r="F9" s="19"/>
      <c r="G9" s="19"/>
      <c r="H9" s="19"/>
      <c r="I9" s="19"/>
      <c r="J9" s="19"/>
    </row>
    <row r="10" spans="2:10" x14ac:dyDescent="0.4">
      <c r="B10" s="20"/>
      <c r="C10" s="19"/>
      <c r="D10" s="19"/>
      <c r="E10" s="19"/>
      <c r="F10" s="19"/>
      <c r="G10" s="19"/>
      <c r="H10" s="19"/>
      <c r="I10" s="19"/>
      <c r="J10" s="19"/>
    </row>
    <row r="11" spans="2:10" x14ac:dyDescent="0.4">
      <c r="B11" s="20"/>
      <c r="C11" s="19"/>
      <c r="D11" s="19"/>
      <c r="E11" s="19"/>
      <c r="F11" s="19"/>
      <c r="G11" s="19"/>
      <c r="H11" s="19"/>
      <c r="I11" s="19"/>
      <c r="J11" s="19"/>
    </row>
    <row r="12" spans="2:10" x14ac:dyDescent="0.4">
      <c r="B12" s="20"/>
      <c r="C12" s="19"/>
      <c r="D12" s="19"/>
      <c r="E12" s="19"/>
      <c r="F12" s="19"/>
      <c r="G12" s="19"/>
      <c r="H12" s="19"/>
      <c r="I12" s="19"/>
      <c r="J12" s="19"/>
    </row>
    <row r="13" spans="2:10" x14ac:dyDescent="0.4">
      <c r="B13" s="20"/>
      <c r="C13" s="19"/>
      <c r="D13" s="19"/>
      <c r="E13" s="19"/>
      <c r="F13" s="19"/>
      <c r="G13" s="19"/>
      <c r="H13" s="19"/>
      <c r="I13" s="19"/>
      <c r="J13" s="19"/>
    </row>
    <row r="14" spans="2:10" x14ac:dyDescent="0.4">
      <c r="B14" s="20"/>
      <c r="C14" s="19"/>
      <c r="D14" s="19"/>
      <c r="E14" s="19"/>
      <c r="F14" s="19"/>
      <c r="G14" s="19"/>
      <c r="H14" s="19"/>
      <c r="I14" s="19"/>
      <c r="J14" s="19"/>
    </row>
    <row r="15" spans="2:10" x14ac:dyDescent="0.4">
      <c r="B15" s="20"/>
      <c r="C15" s="19"/>
      <c r="D15" s="19"/>
      <c r="E15" s="19"/>
      <c r="F15" s="19"/>
      <c r="G15" s="19"/>
      <c r="H15" s="19"/>
      <c r="I15" s="19"/>
      <c r="J15" s="19"/>
    </row>
    <row r="16" spans="2:10" x14ac:dyDescent="0.4">
      <c r="B16" s="20"/>
      <c r="C16" s="19"/>
      <c r="D16" s="19"/>
      <c r="E16" s="19"/>
      <c r="F16" s="19"/>
      <c r="G16" s="19"/>
      <c r="H16" s="19"/>
      <c r="I16" s="19"/>
      <c r="J16" s="19"/>
    </row>
    <row r="17" spans="2:10" x14ac:dyDescent="0.4">
      <c r="B17" s="20"/>
      <c r="C17" s="19"/>
      <c r="D17" s="19"/>
      <c r="E17" s="19"/>
      <c r="F17" s="19"/>
      <c r="G17" s="19"/>
      <c r="H17" s="19"/>
      <c r="I17" s="19"/>
      <c r="J17" s="19"/>
    </row>
    <row r="18" spans="2:10" x14ac:dyDescent="0.4">
      <c r="B18" s="20"/>
      <c r="C18" s="19"/>
      <c r="D18" s="19"/>
      <c r="E18" s="19"/>
      <c r="F18" s="19"/>
      <c r="G18" s="19"/>
      <c r="H18" s="19"/>
      <c r="I18" s="19"/>
      <c r="J18" s="19"/>
    </row>
    <row r="19" spans="2:10" x14ac:dyDescent="0.4">
      <c r="B19" s="20"/>
      <c r="C19" s="19"/>
      <c r="D19" s="19"/>
      <c r="E19" s="19"/>
      <c r="F19" s="19"/>
      <c r="G19" s="19"/>
      <c r="H19" s="19"/>
      <c r="I19" s="19"/>
      <c r="J19" s="19"/>
    </row>
    <row r="20" spans="2:10" x14ac:dyDescent="0.4">
      <c r="B20" s="20"/>
      <c r="C20" s="19"/>
      <c r="D20" s="19"/>
      <c r="E20" s="19"/>
      <c r="F20" s="19"/>
      <c r="G20" s="19"/>
      <c r="H20" s="19"/>
      <c r="I20" s="19"/>
      <c r="J20" s="19"/>
    </row>
    <row r="21" spans="2:10" x14ac:dyDescent="0.4">
      <c r="B21" s="20"/>
      <c r="C21" s="19"/>
      <c r="D21" s="19"/>
      <c r="E21" s="19"/>
      <c r="F21" s="19"/>
      <c r="G21" s="19"/>
      <c r="H21" s="19"/>
      <c r="I21" s="19"/>
      <c r="J21" s="19"/>
    </row>
    <row r="22" spans="2:10" x14ac:dyDescent="0.4">
      <c r="B22" s="20"/>
      <c r="C22" s="19"/>
      <c r="D22" s="19"/>
      <c r="E22" s="19"/>
      <c r="F22" s="19"/>
      <c r="G22" s="19"/>
      <c r="H22" s="19"/>
      <c r="I22" s="19"/>
      <c r="J22" s="19"/>
    </row>
    <row r="23" spans="2:10" x14ac:dyDescent="0.4">
      <c r="B23" s="20"/>
      <c r="C23" s="19"/>
      <c r="D23" s="19"/>
      <c r="E23" s="19"/>
      <c r="F23" s="19"/>
      <c r="G23" s="19"/>
      <c r="H23" s="19"/>
      <c r="I23" s="19"/>
      <c r="J23" s="19"/>
    </row>
    <row r="24" spans="2:10" x14ac:dyDescent="0.4">
      <c r="B24" s="20"/>
      <c r="C24" s="19"/>
      <c r="D24" s="19"/>
      <c r="E24" s="19"/>
      <c r="F24" s="19"/>
      <c r="G24" s="19"/>
      <c r="H24" s="19"/>
      <c r="I24" s="19"/>
      <c r="J24" s="19"/>
    </row>
    <row r="25" spans="2:10" x14ac:dyDescent="0.4">
      <c r="B25" s="20"/>
      <c r="C25" s="19"/>
      <c r="D25" s="19"/>
      <c r="E25" s="19"/>
      <c r="F25" s="19"/>
      <c r="G25" s="19"/>
      <c r="H25" s="19"/>
      <c r="I25" s="19"/>
      <c r="J25" s="19"/>
    </row>
    <row r="26" spans="2:10" x14ac:dyDescent="0.4">
      <c r="B26" s="20"/>
      <c r="C26" s="19"/>
      <c r="D26" s="19"/>
      <c r="E26" s="19"/>
      <c r="F26" s="19"/>
      <c r="G26" s="19"/>
      <c r="H26" s="19"/>
      <c r="I26" s="19"/>
      <c r="J26" s="19"/>
    </row>
    <row r="27" spans="2:10" x14ac:dyDescent="0.4">
      <c r="B27" s="20"/>
      <c r="C27" s="19"/>
      <c r="D27" s="19"/>
      <c r="E27" s="19"/>
      <c r="F27" s="19"/>
      <c r="G27" s="19"/>
      <c r="H27" s="19"/>
      <c r="I27" s="19"/>
      <c r="J27" s="19"/>
    </row>
    <row r="28" spans="2:10" x14ac:dyDescent="0.4">
      <c r="B28" s="20"/>
      <c r="C28" s="19"/>
      <c r="D28" s="19"/>
      <c r="E28" s="19"/>
      <c r="F28" s="19"/>
      <c r="G28" s="19"/>
      <c r="H28" s="19"/>
      <c r="I28" s="19"/>
      <c r="J28" s="19"/>
    </row>
    <row r="29" spans="2:10" x14ac:dyDescent="0.4">
      <c r="B29" s="20"/>
      <c r="C29" s="19"/>
      <c r="D29" s="19"/>
      <c r="E29" s="19"/>
      <c r="F29" s="19"/>
      <c r="G29" s="19"/>
      <c r="H29" s="19"/>
      <c r="I29" s="19"/>
      <c r="J29" s="19"/>
    </row>
    <row r="30" spans="2:10" x14ac:dyDescent="0.4">
      <c r="B30" s="20"/>
      <c r="C30" s="19"/>
      <c r="D30" s="19"/>
      <c r="E30" s="19"/>
      <c r="F30" s="19"/>
      <c r="G30" s="19"/>
      <c r="H30" s="19"/>
      <c r="I30" s="19"/>
      <c r="J30" s="19"/>
    </row>
    <row r="31" spans="2:10" x14ac:dyDescent="0.4">
      <c r="B31" s="20"/>
      <c r="C31" s="19"/>
      <c r="D31" s="19"/>
      <c r="E31" s="19"/>
      <c r="F31" s="19"/>
      <c r="G31" s="19"/>
      <c r="H31" s="19"/>
      <c r="I31" s="19"/>
      <c r="J31" s="19"/>
    </row>
    <row r="32" spans="2:10" x14ac:dyDescent="0.4">
      <c r="B32" s="20"/>
      <c r="C32" s="19"/>
      <c r="D32" s="19"/>
      <c r="E32" s="19"/>
      <c r="F32" s="19"/>
      <c r="G32" s="19"/>
      <c r="H32" s="19"/>
      <c r="I32" s="19"/>
      <c r="J32" s="19"/>
    </row>
    <row r="33" spans="2:10" x14ac:dyDescent="0.4">
      <c r="B33" s="20"/>
      <c r="C33" s="19"/>
      <c r="D33" s="19"/>
      <c r="E33" s="19"/>
      <c r="F33" s="19"/>
      <c r="G33" s="19"/>
      <c r="H33" s="19"/>
      <c r="I33" s="19"/>
      <c r="J33" s="19"/>
    </row>
    <row r="34" spans="2:10" x14ac:dyDescent="0.4">
      <c r="B34" s="20"/>
      <c r="C34" s="19"/>
      <c r="D34" s="19"/>
      <c r="E34" s="19"/>
      <c r="F34" s="19"/>
      <c r="G34" s="19"/>
      <c r="H34" s="19"/>
      <c r="I34" s="19"/>
      <c r="J34" s="19"/>
    </row>
    <row r="35" spans="2:10" x14ac:dyDescent="0.4">
      <c r="B35" s="20"/>
      <c r="C35" s="19"/>
      <c r="D35" s="19"/>
      <c r="E35" s="19"/>
      <c r="F35" s="19"/>
      <c r="G35" s="19"/>
      <c r="H35" s="19"/>
      <c r="I35" s="19"/>
      <c r="J35" s="19"/>
    </row>
    <row r="36" spans="2:10" x14ac:dyDescent="0.4">
      <c r="B36" t="s">
        <v>35</v>
      </c>
    </row>
    <row r="37" spans="2:10" ht="19.5" thickBot="1" x14ac:dyDescent="0.45">
      <c r="C37" t="s">
        <v>0</v>
      </c>
      <c r="F37" s="2"/>
      <c r="G37" s="2"/>
    </row>
    <row r="38" spans="2:10" ht="19.5" thickBot="1" x14ac:dyDescent="0.45">
      <c r="D38" t="s">
        <v>7</v>
      </c>
      <c r="F38" s="65">
        <f>F57*W65/10000</f>
        <v>-15.336789360000001</v>
      </c>
      <c r="G38" s="66"/>
      <c r="H38" s="18" t="s">
        <v>8</v>
      </c>
    </row>
    <row r="39" spans="2:10" x14ac:dyDescent="0.4">
      <c r="F39" s="2"/>
      <c r="G39" s="2"/>
    </row>
    <row r="40" spans="2:10" x14ac:dyDescent="0.4">
      <c r="C40" t="s">
        <v>21</v>
      </c>
    </row>
    <row r="41" spans="2:10" x14ac:dyDescent="0.4">
      <c r="D41" t="s">
        <v>9</v>
      </c>
      <c r="E41" t="s">
        <v>10</v>
      </c>
      <c r="G41" t="s">
        <v>27</v>
      </c>
    </row>
    <row r="42" spans="2:10" x14ac:dyDescent="0.4">
      <c r="E42" t="s">
        <v>12</v>
      </c>
      <c r="G42" t="s">
        <v>13</v>
      </c>
    </row>
    <row r="43" spans="2:10" ht="20.25" x14ac:dyDescent="0.4">
      <c r="E43" t="s">
        <v>11</v>
      </c>
      <c r="G43" s="67" t="s">
        <v>14</v>
      </c>
      <c r="H43" s="67"/>
    </row>
    <row r="44" spans="2:10" x14ac:dyDescent="0.4">
      <c r="G44" s="23"/>
      <c r="H44" s="23"/>
    </row>
    <row r="45" spans="2:10" ht="19.5" thickBot="1" x14ac:dyDescent="0.45">
      <c r="D45" t="s">
        <v>24</v>
      </c>
    </row>
    <row r="46" spans="2:10" ht="19.5" thickBot="1" x14ac:dyDescent="0.45">
      <c r="D46" s="4"/>
      <c r="E46" t="s">
        <v>29</v>
      </c>
      <c r="F46" s="21"/>
      <c r="G46" t="s">
        <v>28</v>
      </c>
    </row>
    <row r="47" spans="2:10" ht="19.5" thickBot="1" x14ac:dyDescent="0.45">
      <c r="D47" s="1"/>
      <c r="G47" s="64">
        <f>+F46*9.37*2.58/100000</f>
        <v>0</v>
      </c>
      <c r="H47" s="64"/>
      <c r="I47" t="s">
        <v>16</v>
      </c>
      <c r="J47" s="4" t="s">
        <v>17</v>
      </c>
    </row>
    <row r="48" spans="2:10" ht="19.5" thickBot="1" x14ac:dyDescent="0.45">
      <c r="D48" s="4"/>
      <c r="E48" t="s">
        <v>32</v>
      </c>
      <c r="F48" s="21"/>
      <c r="G48" t="s">
        <v>15</v>
      </c>
      <c r="H48" s="7"/>
      <c r="J48" s="4"/>
    </row>
    <row r="49" spans="3:24" x14ac:dyDescent="0.4">
      <c r="D49" s="1"/>
      <c r="F49" s="2"/>
      <c r="G49" s="64">
        <f>+F48*2.58/100000</f>
        <v>0</v>
      </c>
      <c r="H49" s="64"/>
      <c r="I49" t="s">
        <v>16</v>
      </c>
      <c r="J49" s="4" t="s">
        <v>17</v>
      </c>
    </row>
    <row r="50" spans="3:24" x14ac:dyDescent="0.4">
      <c r="G50" s="2"/>
      <c r="H50" s="2"/>
    </row>
    <row r="51" spans="3:24" ht="19.5" thickBot="1" x14ac:dyDescent="0.45">
      <c r="D51" t="s">
        <v>25</v>
      </c>
    </row>
    <row r="52" spans="3:24" ht="19.5" thickBot="1" x14ac:dyDescent="0.45">
      <c r="D52" s="4"/>
      <c r="E52" t="s">
        <v>29</v>
      </c>
      <c r="F52" s="21"/>
      <c r="G52" t="s">
        <v>28</v>
      </c>
    </row>
    <row r="53" spans="3:24" ht="19.5" thickBot="1" x14ac:dyDescent="0.45">
      <c r="D53" s="1"/>
      <c r="G53" s="64">
        <f>+F52*9.37*2.58/100000</f>
        <v>0</v>
      </c>
      <c r="H53" s="64"/>
      <c r="I53" t="s">
        <v>16</v>
      </c>
      <c r="J53" s="1" t="s">
        <v>18</v>
      </c>
    </row>
    <row r="54" spans="3:24" ht="19.5" thickBot="1" x14ac:dyDescent="0.45">
      <c r="D54" s="4"/>
      <c r="E54" t="s">
        <v>32</v>
      </c>
      <c r="F54" s="22">
        <v>2033</v>
      </c>
      <c r="G54" t="s">
        <v>15</v>
      </c>
    </row>
    <row r="55" spans="3:24" x14ac:dyDescent="0.4">
      <c r="D55" s="1"/>
      <c r="G55" s="64">
        <f>+F54*2.58/100000</f>
        <v>5.2451400000000002E-2</v>
      </c>
      <c r="H55" s="64"/>
      <c r="I55" t="s">
        <v>16</v>
      </c>
      <c r="J55" s="1" t="s">
        <v>18</v>
      </c>
    </row>
    <row r="56" spans="3:24" ht="19.5" thickBot="1" x14ac:dyDescent="0.45"/>
    <row r="57" spans="3:24" ht="19.5" thickBot="1" x14ac:dyDescent="0.45">
      <c r="D57" t="s">
        <v>20</v>
      </c>
      <c r="E57" t="s">
        <v>19</v>
      </c>
      <c r="F57" s="70">
        <f>SUM(G47,G49)-SUM(G53,G55)</f>
        <v>-5.2451400000000002E-2</v>
      </c>
      <c r="G57" s="71"/>
      <c r="H57" t="s">
        <v>16</v>
      </c>
    </row>
    <row r="59" spans="3:24" x14ac:dyDescent="0.4">
      <c r="C59" t="s">
        <v>22</v>
      </c>
    </row>
    <row r="60" spans="3:24" ht="19.5" thickBot="1" x14ac:dyDescent="0.45">
      <c r="D60" s="68" t="s">
        <v>5</v>
      </c>
      <c r="E60" s="69"/>
      <c r="F60" s="8">
        <v>2023</v>
      </c>
      <c r="G60" s="8">
        <v>2024</v>
      </c>
      <c r="H60" s="8">
        <v>2025</v>
      </c>
      <c r="I60" s="8">
        <v>2026</v>
      </c>
      <c r="J60" s="8">
        <v>2027</v>
      </c>
      <c r="K60" s="8">
        <v>2028</v>
      </c>
      <c r="L60" s="8">
        <v>2029</v>
      </c>
      <c r="M60" s="8">
        <v>2030</v>
      </c>
      <c r="N60" s="8">
        <v>2031</v>
      </c>
      <c r="O60" s="8">
        <v>2032</v>
      </c>
      <c r="P60" s="8">
        <v>2033</v>
      </c>
      <c r="Q60" s="8">
        <v>2034</v>
      </c>
      <c r="R60" s="8">
        <v>2035</v>
      </c>
      <c r="S60" s="8">
        <v>2036</v>
      </c>
      <c r="T60" s="8">
        <v>2037</v>
      </c>
      <c r="U60" s="8">
        <v>2038</v>
      </c>
      <c r="V60" s="8">
        <v>2039</v>
      </c>
      <c r="W60" s="8">
        <v>2040</v>
      </c>
    </row>
    <row r="61" spans="3:24" x14ac:dyDescent="0.4">
      <c r="D61" s="68" t="s">
        <v>1</v>
      </c>
      <c r="E61" s="72"/>
      <c r="F61" s="10"/>
      <c r="G61" s="11">
        <v>4300000</v>
      </c>
      <c r="H61" s="11">
        <v>4300000</v>
      </c>
      <c r="I61" s="11">
        <v>4300000</v>
      </c>
      <c r="J61" s="11">
        <v>4300000</v>
      </c>
      <c r="K61" s="11">
        <v>4300000</v>
      </c>
      <c r="L61" s="11">
        <v>4300000</v>
      </c>
      <c r="M61" s="11">
        <v>4300000</v>
      </c>
      <c r="N61" s="11">
        <v>4300000</v>
      </c>
      <c r="O61" s="11">
        <v>4300000</v>
      </c>
      <c r="P61" s="11">
        <v>4300000</v>
      </c>
      <c r="Q61" s="11">
        <v>4300000</v>
      </c>
      <c r="R61" s="11">
        <v>4300000</v>
      </c>
      <c r="S61" s="11">
        <v>4300000</v>
      </c>
      <c r="T61" s="11">
        <v>4300000</v>
      </c>
      <c r="U61" s="11">
        <v>4300000</v>
      </c>
      <c r="V61" s="11">
        <v>4300000</v>
      </c>
      <c r="W61" s="12">
        <v>4300000</v>
      </c>
    </row>
    <row r="62" spans="3:24" x14ac:dyDescent="0.4">
      <c r="D62" s="68" t="s">
        <v>2</v>
      </c>
      <c r="E62" s="72"/>
      <c r="F62" s="13"/>
      <c r="G62" s="5">
        <v>4</v>
      </c>
      <c r="H62" s="5">
        <v>4</v>
      </c>
      <c r="I62" s="5">
        <v>4</v>
      </c>
      <c r="J62" s="5">
        <v>4</v>
      </c>
      <c r="K62" s="5">
        <v>4</v>
      </c>
      <c r="L62" s="5">
        <v>4</v>
      </c>
      <c r="M62" s="5">
        <v>4</v>
      </c>
      <c r="N62" s="5">
        <v>4</v>
      </c>
      <c r="O62" s="5">
        <v>4</v>
      </c>
      <c r="P62" s="5">
        <v>4</v>
      </c>
      <c r="Q62" s="5">
        <v>4</v>
      </c>
      <c r="R62" s="5">
        <v>4</v>
      </c>
      <c r="S62" s="5">
        <v>4</v>
      </c>
      <c r="T62" s="5">
        <v>4</v>
      </c>
      <c r="U62" s="5">
        <v>4</v>
      </c>
      <c r="V62" s="5">
        <v>4</v>
      </c>
      <c r="W62" s="5">
        <v>4</v>
      </c>
      <c r="X62" t="s">
        <v>26</v>
      </c>
    </row>
    <row r="63" spans="3:24" ht="19.5" thickBot="1" x14ac:dyDescent="0.45">
      <c r="D63" s="68" t="s">
        <v>3</v>
      </c>
      <c r="E63" s="72"/>
      <c r="F63" s="15"/>
      <c r="G63" s="16"/>
      <c r="H63" s="16"/>
      <c r="I63" s="16"/>
      <c r="J63" s="16"/>
      <c r="K63" s="16"/>
      <c r="L63" s="16"/>
      <c r="M63" s="16"/>
      <c r="N63" s="16"/>
      <c r="O63" s="16"/>
      <c r="P63" s="16"/>
      <c r="Q63" s="16"/>
      <c r="R63" s="16"/>
      <c r="S63" s="16"/>
      <c r="T63" s="16"/>
      <c r="U63" s="16"/>
      <c r="V63" s="16"/>
      <c r="W63" s="17"/>
    </row>
    <row r="64" spans="3:24" x14ac:dyDescent="0.4">
      <c r="D64" s="68" t="s">
        <v>4</v>
      </c>
      <c r="E64" s="69"/>
      <c r="F64" s="9">
        <f>+F61*F62/100-F63</f>
        <v>0</v>
      </c>
      <c r="G64" s="9">
        <f t="shared" ref="G64:W64" si="0">+G61*G62/100-G63</f>
        <v>172000</v>
      </c>
      <c r="H64" s="9">
        <f t="shared" si="0"/>
        <v>172000</v>
      </c>
      <c r="I64" s="9">
        <f t="shared" si="0"/>
        <v>172000</v>
      </c>
      <c r="J64" s="9">
        <f t="shared" si="0"/>
        <v>172000</v>
      </c>
      <c r="K64" s="9">
        <f t="shared" si="0"/>
        <v>172000</v>
      </c>
      <c r="L64" s="9">
        <f t="shared" si="0"/>
        <v>172000</v>
      </c>
      <c r="M64" s="9">
        <f t="shared" si="0"/>
        <v>172000</v>
      </c>
      <c r="N64" s="9">
        <f t="shared" si="0"/>
        <v>172000</v>
      </c>
      <c r="O64" s="9">
        <f t="shared" si="0"/>
        <v>172000</v>
      </c>
      <c r="P64" s="9">
        <f t="shared" si="0"/>
        <v>172000</v>
      </c>
      <c r="Q64" s="9">
        <f t="shared" si="0"/>
        <v>172000</v>
      </c>
      <c r="R64" s="9">
        <f t="shared" si="0"/>
        <v>172000</v>
      </c>
      <c r="S64" s="9">
        <f t="shared" si="0"/>
        <v>172000</v>
      </c>
      <c r="T64" s="9">
        <f t="shared" si="0"/>
        <v>172000</v>
      </c>
      <c r="U64" s="9">
        <f t="shared" si="0"/>
        <v>172000</v>
      </c>
      <c r="V64" s="9">
        <f t="shared" si="0"/>
        <v>172000</v>
      </c>
      <c r="W64" s="9">
        <f t="shared" si="0"/>
        <v>172000</v>
      </c>
    </row>
    <row r="65" spans="4:23" x14ac:dyDescent="0.4">
      <c r="D65" s="68" t="s">
        <v>6</v>
      </c>
      <c r="E65" s="69"/>
      <c r="F65" s="5">
        <f>+F64</f>
        <v>0</v>
      </c>
      <c r="G65" s="5">
        <f>+G64+F65</f>
        <v>172000</v>
      </c>
      <c r="H65" s="5">
        <f t="shared" ref="H65:W65" si="1">+H64+G65</f>
        <v>344000</v>
      </c>
      <c r="I65" s="5">
        <f t="shared" si="1"/>
        <v>516000</v>
      </c>
      <c r="J65" s="5">
        <f t="shared" si="1"/>
        <v>688000</v>
      </c>
      <c r="K65" s="5">
        <f t="shared" si="1"/>
        <v>860000</v>
      </c>
      <c r="L65" s="5">
        <f t="shared" si="1"/>
        <v>1032000</v>
      </c>
      <c r="M65" s="5">
        <f t="shared" si="1"/>
        <v>1204000</v>
      </c>
      <c r="N65" s="5">
        <f t="shared" si="1"/>
        <v>1376000</v>
      </c>
      <c r="O65" s="5">
        <f t="shared" si="1"/>
        <v>1548000</v>
      </c>
      <c r="P65" s="5">
        <f t="shared" si="1"/>
        <v>1720000</v>
      </c>
      <c r="Q65" s="5">
        <f t="shared" si="1"/>
        <v>1892000</v>
      </c>
      <c r="R65" s="5">
        <f t="shared" si="1"/>
        <v>2064000</v>
      </c>
      <c r="S65" s="5">
        <f t="shared" si="1"/>
        <v>2236000</v>
      </c>
      <c r="T65" s="5">
        <f t="shared" si="1"/>
        <v>2408000</v>
      </c>
      <c r="U65" s="5">
        <f t="shared" si="1"/>
        <v>2580000</v>
      </c>
      <c r="V65" s="5">
        <f t="shared" si="1"/>
        <v>2752000</v>
      </c>
      <c r="W65" s="6">
        <f t="shared" si="1"/>
        <v>2924000</v>
      </c>
    </row>
  </sheetData>
  <mergeCells count="13">
    <mergeCell ref="D64:E64"/>
    <mergeCell ref="D65:E65"/>
    <mergeCell ref="G55:H55"/>
    <mergeCell ref="F57:G57"/>
    <mergeCell ref="D60:E60"/>
    <mergeCell ref="D61:E61"/>
    <mergeCell ref="D62:E62"/>
    <mergeCell ref="D63:E63"/>
    <mergeCell ref="G53:H53"/>
    <mergeCell ref="F38:G38"/>
    <mergeCell ref="G43:H43"/>
    <mergeCell ref="G47:H47"/>
    <mergeCell ref="G49:H49"/>
  </mergeCells>
  <phoneticPr fontId="2"/>
  <pageMargins left="0.7" right="0.7" top="0.75" bottom="0.75" header="0.3" footer="0.3"/>
  <pageSetup paperSize="9" scale="3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14B57-8871-42C0-A824-D5953A1C2D93}">
  <sheetPr>
    <pageSetUpPr fitToPage="1"/>
  </sheetPr>
  <dimension ref="B1:X62"/>
  <sheetViews>
    <sheetView zoomScale="70" zoomScaleNormal="70" workbookViewId="0">
      <selection activeCell="B2" sqref="B2"/>
    </sheetView>
  </sheetViews>
  <sheetFormatPr defaultRowHeight="18.75" x14ac:dyDescent="0.4"/>
  <cols>
    <col min="1" max="1" width="1" customWidth="1"/>
    <col min="5" max="5" width="21.375" bestFit="1" customWidth="1"/>
    <col min="6" max="6" width="17.25" bestFit="1" customWidth="1"/>
    <col min="13" max="13" width="9.5" bestFit="1" customWidth="1"/>
    <col min="23" max="23" width="11.625" bestFit="1" customWidth="1"/>
  </cols>
  <sheetData>
    <row r="1" spans="2:10" ht="5.25" customHeight="1" x14ac:dyDescent="0.4"/>
    <row r="2" spans="2:10" x14ac:dyDescent="0.4">
      <c r="B2" s="30" t="s">
        <v>38</v>
      </c>
      <c r="C2" s="19"/>
      <c r="D2" s="19"/>
      <c r="E2" s="19"/>
      <c r="F2" s="19"/>
      <c r="G2" s="19"/>
      <c r="H2" s="19"/>
      <c r="I2" s="19"/>
      <c r="J2" s="19"/>
    </row>
    <row r="3" spans="2:10" x14ac:dyDescent="0.4">
      <c r="B3" s="20" t="s">
        <v>34</v>
      </c>
      <c r="C3" s="19"/>
      <c r="D3" s="19"/>
      <c r="E3" s="19"/>
      <c r="F3" s="19"/>
      <c r="G3" s="19"/>
      <c r="H3" s="19"/>
      <c r="I3" s="19"/>
      <c r="J3" s="19"/>
    </row>
    <row r="4" spans="2:10" x14ac:dyDescent="0.4">
      <c r="B4" s="20"/>
      <c r="C4" s="19"/>
      <c r="D4" s="19"/>
      <c r="E4" s="19"/>
      <c r="F4" s="19"/>
      <c r="G4" s="19"/>
      <c r="H4" s="19"/>
      <c r="I4" s="19"/>
      <c r="J4" s="19"/>
    </row>
    <row r="5" spans="2:10" x14ac:dyDescent="0.4">
      <c r="B5" s="20"/>
      <c r="C5" s="19"/>
      <c r="D5" s="19"/>
      <c r="E5" s="19"/>
      <c r="F5" s="19"/>
      <c r="G5" s="19"/>
      <c r="H5" s="19"/>
      <c r="I5" s="19"/>
      <c r="J5" s="19"/>
    </row>
    <row r="6" spans="2:10" x14ac:dyDescent="0.4">
      <c r="B6" s="20"/>
      <c r="C6" s="19"/>
      <c r="D6" s="19"/>
      <c r="E6" s="19"/>
      <c r="F6" s="19"/>
      <c r="G6" s="19"/>
      <c r="H6" s="19"/>
      <c r="I6" s="19"/>
      <c r="J6" s="19"/>
    </row>
    <row r="7" spans="2:10" x14ac:dyDescent="0.4">
      <c r="B7" s="20"/>
      <c r="C7" s="19"/>
      <c r="D7" s="19"/>
      <c r="E7" s="19"/>
      <c r="F7" s="19"/>
      <c r="G7" s="19"/>
      <c r="H7" s="19"/>
      <c r="I7" s="19"/>
      <c r="J7" s="19"/>
    </row>
    <row r="8" spans="2:10" x14ac:dyDescent="0.4">
      <c r="B8" s="20"/>
      <c r="C8" s="19"/>
      <c r="D8" s="19"/>
      <c r="E8" s="19"/>
      <c r="F8" s="19"/>
      <c r="G8" s="19"/>
      <c r="H8" s="19"/>
      <c r="I8" s="19"/>
      <c r="J8" s="19"/>
    </row>
    <row r="9" spans="2:10" x14ac:dyDescent="0.4">
      <c r="B9" s="20"/>
      <c r="C9" s="19"/>
      <c r="D9" s="19"/>
      <c r="E9" s="19"/>
      <c r="F9" s="19"/>
      <c r="G9" s="19"/>
      <c r="H9" s="19"/>
      <c r="I9" s="19"/>
      <c r="J9" s="19"/>
    </row>
    <row r="10" spans="2:10" x14ac:dyDescent="0.4">
      <c r="B10" s="20"/>
      <c r="C10" s="19"/>
      <c r="D10" s="19"/>
      <c r="E10" s="19"/>
      <c r="F10" s="19"/>
      <c r="G10" s="19"/>
      <c r="H10" s="19"/>
      <c r="I10" s="19"/>
      <c r="J10" s="19"/>
    </row>
    <row r="11" spans="2:10" x14ac:dyDescent="0.4">
      <c r="B11" s="20"/>
      <c r="C11" s="19"/>
      <c r="D11" s="19"/>
      <c r="E11" s="19"/>
      <c r="F11" s="19"/>
      <c r="G11" s="19"/>
      <c r="H11" s="19"/>
      <c r="I11" s="19"/>
      <c r="J11" s="19"/>
    </row>
    <row r="12" spans="2:10" x14ac:dyDescent="0.4">
      <c r="B12" s="20"/>
      <c r="C12" s="19"/>
      <c r="D12" s="19"/>
      <c r="E12" s="19"/>
      <c r="F12" s="19"/>
      <c r="G12" s="19"/>
      <c r="H12" s="19"/>
      <c r="I12" s="19"/>
      <c r="J12" s="19"/>
    </row>
    <row r="13" spans="2:10" x14ac:dyDescent="0.4">
      <c r="B13" s="20"/>
      <c r="C13" s="19"/>
      <c r="D13" s="19"/>
      <c r="E13" s="19"/>
      <c r="F13" s="19"/>
      <c r="G13" s="19"/>
      <c r="H13" s="19"/>
      <c r="I13" s="19"/>
      <c r="J13" s="19"/>
    </row>
    <row r="14" spans="2:10" x14ac:dyDescent="0.4">
      <c r="B14" s="20"/>
      <c r="C14" s="19"/>
      <c r="D14" s="19"/>
      <c r="E14" s="19"/>
      <c r="F14" s="19"/>
      <c r="G14" s="19"/>
      <c r="H14" s="19"/>
      <c r="I14" s="19"/>
      <c r="J14" s="19"/>
    </row>
    <row r="15" spans="2:10" x14ac:dyDescent="0.4">
      <c r="B15" s="20"/>
      <c r="C15" s="19"/>
      <c r="D15" s="19"/>
      <c r="E15" s="19"/>
      <c r="F15" s="19"/>
      <c r="G15" s="19"/>
      <c r="H15" s="19"/>
      <c r="I15" s="19"/>
      <c r="J15" s="19"/>
    </row>
    <row r="16" spans="2:10" x14ac:dyDescent="0.4">
      <c r="B16" s="20"/>
      <c r="C16" s="19"/>
      <c r="D16" s="19"/>
      <c r="E16" s="19"/>
      <c r="F16" s="19"/>
      <c r="G16" s="19"/>
      <c r="H16" s="19"/>
      <c r="I16" s="19"/>
      <c r="J16" s="19"/>
    </row>
    <row r="17" spans="2:10" x14ac:dyDescent="0.4">
      <c r="B17" s="20"/>
      <c r="C17" s="19"/>
      <c r="D17" s="19"/>
      <c r="E17" s="19"/>
      <c r="F17" s="19"/>
      <c r="G17" s="19"/>
      <c r="H17" s="19"/>
      <c r="I17" s="19"/>
      <c r="J17" s="19"/>
    </row>
    <row r="18" spans="2:10" x14ac:dyDescent="0.4">
      <c r="B18" s="20"/>
      <c r="C18" s="19"/>
      <c r="D18" s="19"/>
      <c r="E18" s="19"/>
      <c r="F18" s="19"/>
      <c r="G18" s="19"/>
      <c r="H18" s="19"/>
      <c r="I18" s="19"/>
      <c r="J18" s="19"/>
    </row>
    <row r="19" spans="2:10" x14ac:dyDescent="0.4">
      <c r="B19" s="20"/>
      <c r="C19" s="19"/>
      <c r="D19" s="19"/>
      <c r="E19" s="19"/>
      <c r="F19" s="19"/>
      <c r="G19" s="19"/>
      <c r="H19" s="19"/>
      <c r="I19" s="19"/>
      <c r="J19" s="19"/>
    </row>
    <row r="20" spans="2:10" x14ac:dyDescent="0.4">
      <c r="B20" s="20"/>
      <c r="C20" s="19"/>
      <c r="D20" s="19"/>
      <c r="E20" s="19"/>
      <c r="F20" s="19"/>
      <c r="G20" s="19"/>
      <c r="H20" s="19"/>
      <c r="I20" s="19"/>
      <c r="J20" s="19"/>
    </row>
    <row r="21" spans="2:10" x14ac:dyDescent="0.4">
      <c r="B21" s="20"/>
      <c r="C21" s="19"/>
      <c r="D21" s="19"/>
      <c r="E21" s="19"/>
      <c r="F21" s="19"/>
      <c r="G21" s="19"/>
      <c r="H21" s="19"/>
      <c r="I21" s="19"/>
      <c r="J21" s="19"/>
    </row>
    <row r="22" spans="2:10" x14ac:dyDescent="0.4">
      <c r="B22" s="20"/>
      <c r="C22" s="19"/>
      <c r="D22" s="19"/>
      <c r="E22" s="19"/>
      <c r="F22" s="19"/>
      <c r="G22" s="19"/>
      <c r="H22" s="19"/>
      <c r="I22" s="19"/>
      <c r="J22" s="19"/>
    </row>
    <row r="23" spans="2:10" x14ac:dyDescent="0.4">
      <c r="B23" s="20"/>
      <c r="C23" s="19"/>
      <c r="D23" s="19"/>
      <c r="E23" s="19"/>
      <c r="F23" s="19"/>
      <c r="G23" s="19"/>
      <c r="H23" s="19"/>
      <c r="I23" s="19"/>
      <c r="J23" s="19"/>
    </row>
    <row r="24" spans="2:10" x14ac:dyDescent="0.4">
      <c r="B24" s="20"/>
      <c r="C24" s="19"/>
      <c r="D24" s="19"/>
      <c r="E24" s="19"/>
      <c r="F24" s="19"/>
      <c r="G24" s="19"/>
      <c r="H24" s="19"/>
      <c r="I24" s="19"/>
      <c r="J24" s="19"/>
    </row>
    <row r="25" spans="2:10" x14ac:dyDescent="0.4">
      <c r="B25" s="20"/>
      <c r="C25" s="19"/>
      <c r="D25" s="19"/>
      <c r="E25" s="19"/>
      <c r="F25" s="19"/>
      <c r="G25" s="19"/>
      <c r="H25" s="19"/>
      <c r="I25" s="19"/>
      <c r="J25" s="19"/>
    </row>
    <row r="26" spans="2:10" x14ac:dyDescent="0.4">
      <c r="B26" s="20"/>
      <c r="C26" s="19"/>
      <c r="D26" s="19"/>
      <c r="E26" s="19"/>
      <c r="F26" s="19"/>
      <c r="G26" s="19"/>
      <c r="H26" s="19"/>
      <c r="I26" s="19"/>
      <c r="J26" s="19"/>
    </row>
    <row r="27" spans="2:10" x14ac:dyDescent="0.4">
      <c r="B27" s="20"/>
      <c r="C27" s="19"/>
      <c r="D27" s="19"/>
      <c r="E27" s="19"/>
      <c r="F27" s="19"/>
      <c r="G27" s="19"/>
      <c r="H27" s="19"/>
      <c r="I27" s="19"/>
      <c r="J27" s="19"/>
    </row>
    <row r="28" spans="2:10" x14ac:dyDescent="0.4">
      <c r="B28" s="20"/>
      <c r="C28" s="19"/>
      <c r="D28" s="19"/>
      <c r="E28" s="19"/>
      <c r="F28" s="19"/>
      <c r="G28" s="19"/>
      <c r="H28" s="19"/>
      <c r="I28" s="19"/>
      <c r="J28" s="19"/>
    </row>
    <row r="29" spans="2:10" x14ac:dyDescent="0.4">
      <c r="B29" s="20"/>
      <c r="C29" s="19"/>
      <c r="D29" s="19"/>
      <c r="E29" s="19"/>
      <c r="F29" s="19"/>
      <c r="G29" s="19"/>
      <c r="H29" s="19"/>
      <c r="I29" s="19"/>
      <c r="J29" s="19"/>
    </row>
    <row r="30" spans="2:10" x14ac:dyDescent="0.4">
      <c r="B30" s="20"/>
      <c r="C30" s="19"/>
      <c r="D30" s="19"/>
      <c r="E30" s="19"/>
      <c r="F30" s="19"/>
      <c r="G30" s="19"/>
      <c r="H30" s="19"/>
      <c r="I30" s="19"/>
      <c r="J30" s="19"/>
    </row>
    <row r="31" spans="2:10" x14ac:dyDescent="0.4">
      <c r="B31" s="20"/>
      <c r="C31" s="19"/>
      <c r="D31" s="19"/>
      <c r="E31" s="19"/>
      <c r="F31" s="19"/>
      <c r="G31" s="19"/>
      <c r="H31" s="19"/>
      <c r="I31" s="19"/>
      <c r="J31" s="19"/>
    </row>
    <row r="32" spans="2:10" x14ac:dyDescent="0.4">
      <c r="B32" s="20"/>
      <c r="C32" s="19"/>
      <c r="D32" s="19"/>
      <c r="E32" s="19"/>
      <c r="F32" s="19"/>
      <c r="G32" s="19"/>
      <c r="H32" s="19"/>
      <c r="I32" s="19"/>
      <c r="J32" s="19"/>
    </row>
    <row r="33" spans="2:10" x14ac:dyDescent="0.4">
      <c r="B33" t="s">
        <v>35</v>
      </c>
    </row>
    <row r="34" spans="2:10" ht="19.5" thickBot="1" x14ac:dyDescent="0.45">
      <c r="C34" t="s">
        <v>0</v>
      </c>
      <c r="F34" s="2"/>
      <c r="G34" s="2"/>
    </row>
    <row r="35" spans="2:10" ht="19.5" thickBot="1" x14ac:dyDescent="0.45">
      <c r="D35" t="s">
        <v>7</v>
      </c>
      <c r="F35" s="65">
        <f>F54*W62/10000</f>
        <v>-10.501926119999998</v>
      </c>
      <c r="G35" s="66"/>
      <c r="H35" s="18" t="s">
        <v>8</v>
      </c>
    </row>
    <row r="36" spans="2:10" x14ac:dyDescent="0.4">
      <c r="F36" s="2"/>
      <c r="G36" s="2"/>
    </row>
    <row r="37" spans="2:10" x14ac:dyDescent="0.4">
      <c r="C37" t="s">
        <v>21</v>
      </c>
    </row>
    <row r="38" spans="2:10" x14ac:dyDescent="0.4">
      <c r="D38" t="s">
        <v>9</v>
      </c>
      <c r="E38" t="s">
        <v>10</v>
      </c>
      <c r="G38" t="s">
        <v>27</v>
      </c>
    </row>
    <row r="39" spans="2:10" x14ac:dyDescent="0.4">
      <c r="E39" t="s">
        <v>12</v>
      </c>
      <c r="G39" t="s">
        <v>13</v>
      </c>
    </row>
    <row r="40" spans="2:10" ht="20.25" x14ac:dyDescent="0.4">
      <c r="E40" t="s">
        <v>11</v>
      </c>
      <c r="G40" s="67" t="s">
        <v>14</v>
      </c>
      <c r="H40" s="67"/>
    </row>
    <row r="41" spans="2:10" x14ac:dyDescent="0.4">
      <c r="G41" s="23"/>
      <c r="H41" s="23"/>
    </row>
    <row r="42" spans="2:10" ht="19.5" thickBot="1" x14ac:dyDescent="0.45">
      <c r="D42" t="s">
        <v>24</v>
      </c>
    </row>
    <row r="43" spans="2:10" ht="19.5" thickBot="1" x14ac:dyDescent="0.45">
      <c r="D43" s="4"/>
      <c r="E43" t="s">
        <v>29</v>
      </c>
      <c r="F43" s="21"/>
      <c r="G43" t="s">
        <v>28</v>
      </c>
    </row>
    <row r="44" spans="2:10" ht="19.5" thickBot="1" x14ac:dyDescent="0.45">
      <c r="D44" s="1"/>
      <c r="G44" s="64">
        <f>+F43*9.37*2.58/100000</f>
        <v>0</v>
      </c>
      <c r="H44" s="64"/>
      <c r="I44" t="s">
        <v>16</v>
      </c>
      <c r="J44" s="4" t="s">
        <v>17</v>
      </c>
    </row>
    <row r="45" spans="2:10" ht="19.5" thickBot="1" x14ac:dyDescent="0.45">
      <c r="D45" s="4"/>
      <c r="E45" t="s">
        <v>32</v>
      </c>
      <c r="F45" s="21"/>
      <c r="G45" t="s">
        <v>15</v>
      </c>
      <c r="H45" s="7"/>
      <c r="J45" s="4"/>
    </row>
    <row r="46" spans="2:10" x14ac:dyDescent="0.4">
      <c r="D46" s="1"/>
      <c r="F46" s="2"/>
      <c r="G46" s="64">
        <f>+F45*2.58/100000</f>
        <v>0</v>
      </c>
      <c r="H46" s="64"/>
      <c r="I46" t="s">
        <v>16</v>
      </c>
      <c r="J46" s="4" t="s">
        <v>17</v>
      </c>
    </row>
    <row r="47" spans="2:10" x14ac:dyDescent="0.4">
      <c r="G47" s="2"/>
      <c r="H47" s="2"/>
    </row>
    <row r="48" spans="2:10" ht="19.5" thickBot="1" x14ac:dyDescent="0.45">
      <c r="D48" t="s">
        <v>25</v>
      </c>
    </row>
    <row r="49" spans="3:24" ht="19.5" thickBot="1" x14ac:dyDescent="0.45">
      <c r="D49" s="4"/>
      <c r="E49" t="s">
        <v>29</v>
      </c>
      <c r="F49" s="21"/>
      <c r="G49" t="s">
        <v>28</v>
      </c>
    </row>
    <row r="50" spans="3:24" ht="19.5" thickBot="1" x14ac:dyDescent="0.45">
      <c r="D50" s="1"/>
      <c r="G50" s="64">
        <f>+F49*9.37*2.58/100000</f>
        <v>0</v>
      </c>
      <c r="H50" s="64"/>
      <c r="I50" t="s">
        <v>16</v>
      </c>
      <c r="J50" s="1" t="s">
        <v>18</v>
      </c>
    </row>
    <row r="51" spans="3:24" ht="19.5" thickBot="1" x14ac:dyDescent="0.45">
      <c r="D51" s="4"/>
      <c r="E51" t="s">
        <v>32</v>
      </c>
      <c r="F51" s="22">
        <v>119</v>
      </c>
      <c r="G51" t="s">
        <v>15</v>
      </c>
    </row>
    <row r="52" spans="3:24" x14ac:dyDescent="0.4">
      <c r="D52" s="1"/>
      <c r="G52" s="64">
        <f>+F51*2.58/100000</f>
        <v>3.0701999999999999E-3</v>
      </c>
      <c r="H52" s="64"/>
      <c r="I52" t="s">
        <v>16</v>
      </c>
      <c r="J52" s="1" t="s">
        <v>18</v>
      </c>
    </row>
    <row r="53" spans="3:24" ht="19.5" thickBot="1" x14ac:dyDescent="0.45"/>
    <row r="54" spans="3:24" ht="19.5" thickBot="1" x14ac:dyDescent="0.45">
      <c r="D54" t="s">
        <v>20</v>
      </c>
      <c r="E54" t="s">
        <v>19</v>
      </c>
      <c r="F54" s="70">
        <f>SUM(G44,G46)-SUM(G50,G52)</f>
        <v>-3.0701999999999999E-3</v>
      </c>
      <c r="G54" s="71"/>
      <c r="H54" t="s">
        <v>16</v>
      </c>
    </row>
    <row r="56" spans="3:24" x14ac:dyDescent="0.4">
      <c r="C56" t="s">
        <v>22</v>
      </c>
    </row>
    <row r="57" spans="3:24" ht="19.5" thickBot="1" x14ac:dyDescent="0.45">
      <c r="D57" s="68" t="s">
        <v>5</v>
      </c>
      <c r="E57" s="69"/>
      <c r="F57" s="8">
        <v>2023</v>
      </c>
      <c r="G57" s="8">
        <v>2024</v>
      </c>
      <c r="H57" s="8">
        <v>2025</v>
      </c>
      <c r="I57" s="8">
        <v>2026</v>
      </c>
      <c r="J57" s="8">
        <v>2027</v>
      </c>
      <c r="K57" s="8">
        <v>2028</v>
      </c>
      <c r="L57" s="8">
        <v>2029</v>
      </c>
      <c r="M57" s="8">
        <v>2030</v>
      </c>
      <c r="N57" s="8">
        <v>2031</v>
      </c>
      <c r="O57" s="8">
        <v>2032</v>
      </c>
      <c r="P57" s="8">
        <v>2033</v>
      </c>
      <c r="Q57" s="8">
        <v>2034</v>
      </c>
      <c r="R57" s="8">
        <v>2035</v>
      </c>
      <c r="S57" s="8">
        <v>2036</v>
      </c>
      <c r="T57" s="8">
        <v>2037</v>
      </c>
      <c r="U57" s="8">
        <v>2038</v>
      </c>
      <c r="V57" s="8">
        <v>2039</v>
      </c>
      <c r="W57" s="8">
        <v>2040</v>
      </c>
    </row>
    <row r="58" spans="3:24" x14ac:dyDescent="0.4">
      <c r="D58" s="68" t="s">
        <v>1</v>
      </c>
      <c r="E58" s="72"/>
      <c r="F58" s="10"/>
      <c r="G58" s="11"/>
      <c r="H58" s="11"/>
      <c r="I58" s="11"/>
      <c r="J58" s="11"/>
      <c r="K58" s="11"/>
      <c r="L58" s="11"/>
      <c r="M58" s="11"/>
      <c r="N58" s="11"/>
      <c r="O58" s="11"/>
      <c r="P58" s="11"/>
      <c r="Q58" s="11"/>
      <c r="R58" s="11"/>
      <c r="S58" s="11"/>
      <c r="T58" s="11"/>
      <c r="U58" s="11"/>
      <c r="V58" s="11"/>
      <c r="W58" s="12">
        <v>114020000</v>
      </c>
    </row>
    <row r="59" spans="3:24" x14ac:dyDescent="0.4">
      <c r="D59" s="68" t="s">
        <v>2</v>
      </c>
      <c r="E59" s="72"/>
      <c r="F59" s="13"/>
      <c r="G59" s="5"/>
      <c r="H59" s="5"/>
      <c r="I59" s="5"/>
      <c r="J59" s="5"/>
      <c r="K59" s="5"/>
      <c r="L59" s="5"/>
      <c r="M59" s="5"/>
      <c r="N59" s="5"/>
      <c r="O59" s="5"/>
      <c r="P59" s="5"/>
      <c r="Q59" s="5"/>
      <c r="R59" s="5"/>
      <c r="S59" s="5"/>
      <c r="T59" s="5"/>
      <c r="U59" s="5"/>
      <c r="V59" s="5"/>
      <c r="W59" s="5">
        <v>30</v>
      </c>
      <c r="X59" t="s">
        <v>26</v>
      </c>
    </row>
    <row r="60" spans="3:24" ht="19.5" thickBot="1" x14ac:dyDescent="0.45">
      <c r="D60" s="68" t="s">
        <v>3</v>
      </c>
      <c r="E60" s="72"/>
      <c r="F60" s="15"/>
      <c r="G60" s="16"/>
      <c r="H60" s="16"/>
      <c r="I60" s="16"/>
      <c r="J60" s="16"/>
      <c r="K60" s="16"/>
      <c r="L60" s="16"/>
      <c r="M60" s="16"/>
      <c r="N60" s="16"/>
      <c r="O60" s="16"/>
      <c r="P60" s="16"/>
      <c r="Q60" s="16"/>
      <c r="R60" s="16"/>
      <c r="S60" s="16"/>
      <c r="T60" s="16"/>
      <c r="U60" s="16"/>
      <c r="V60" s="16"/>
      <c r="W60" s="17"/>
    </row>
    <row r="61" spans="3:24" x14ac:dyDescent="0.4">
      <c r="D61" s="68" t="s">
        <v>4</v>
      </c>
      <c r="E61" s="69"/>
      <c r="F61" s="9">
        <f>+F58*F59/100-F60</f>
        <v>0</v>
      </c>
      <c r="G61" s="9">
        <f t="shared" ref="G61:W61" si="0">+G58*G59/100-G60</f>
        <v>0</v>
      </c>
      <c r="H61" s="9">
        <f t="shared" si="0"/>
        <v>0</v>
      </c>
      <c r="I61" s="9">
        <f t="shared" si="0"/>
        <v>0</v>
      </c>
      <c r="J61" s="9">
        <f t="shared" si="0"/>
        <v>0</v>
      </c>
      <c r="K61" s="9">
        <f t="shared" si="0"/>
        <v>0</v>
      </c>
      <c r="L61" s="9">
        <f t="shared" si="0"/>
        <v>0</v>
      </c>
      <c r="M61" s="9">
        <f t="shared" si="0"/>
        <v>0</v>
      </c>
      <c r="N61" s="9">
        <f t="shared" si="0"/>
        <v>0</v>
      </c>
      <c r="O61" s="9">
        <f t="shared" si="0"/>
        <v>0</v>
      </c>
      <c r="P61" s="9">
        <f t="shared" si="0"/>
        <v>0</v>
      </c>
      <c r="Q61" s="9">
        <f t="shared" si="0"/>
        <v>0</v>
      </c>
      <c r="R61" s="9">
        <f t="shared" si="0"/>
        <v>0</v>
      </c>
      <c r="S61" s="9">
        <f t="shared" si="0"/>
        <v>0</v>
      </c>
      <c r="T61" s="9">
        <f t="shared" si="0"/>
        <v>0</v>
      </c>
      <c r="U61" s="9">
        <f t="shared" si="0"/>
        <v>0</v>
      </c>
      <c r="V61" s="9">
        <f t="shared" si="0"/>
        <v>0</v>
      </c>
      <c r="W61" s="9">
        <f t="shared" si="0"/>
        <v>34206000</v>
      </c>
    </row>
    <row r="62" spans="3:24" x14ac:dyDescent="0.4">
      <c r="D62" s="68" t="s">
        <v>6</v>
      </c>
      <c r="E62" s="69"/>
      <c r="F62" s="5">
        <f>+F61</f>
        <v>0</v>
      </c>
      <c r="G62" s="5">
        <f>+G61+F62</f>
        <v>0</v>
      </c>
      <c r="H62" s="5">
        <f t="shared" ref="H62:W62" si="1">+H61+G62</f>
        <v>0</v>
      </c>
      <c r="I62" s="5">
        <f t="shared" si="1"/>
        <v>0</v>
      </c>
      <c r="J62" s="5">
        <f t="shared" si="1"/>
        <v>0</v>
      </c>
      <c r="K62" s="5">
        <f t="shared" si="1"/>
        <v>0</v>
      </c>
      <c r="L62" s="5">
        <f t="shared" si="1"/>
        <v>0</v>
      </c>
      <c r="M62" s="5">
        <f t="shared" si="1"/>
        <v>0</v>
      </c>
      <c r="N62" s="5">
        <f t="shared" si="1"/>
        <v>0</v>
      </c>
      <c r="O62" s="5">
        <f t="shared" si="1"/>
        <v>0</v>
      </c>
      <c r="P62" s="5">
        <f t="shared" si="1"/>
        <v>0</v>
      </c>
      <c r="Q62" s="5">
        <f t="shared" si="1"/>
        <v>0</v>
      </c>
      <c r="R62" s="5">
        <f t="shared" si="1"/>
        <v>0</v>
      </c>
      <c r="S62" s="5">
        <f t="shared" si="1"/>
        <v>0</v>
      </c>
      <c r="T62" s="5">
        <f t="shared" si="1"/>
        <v>0</v>
      </c>
      <c r="U62" s="5">
        <f t="shared" si="1"/>
        <v>0</v>
      </c>
      <c r="V62" s="5">
        <f t="shared" si="1"/>
        <v>0</v>
      </c>
      <c r="W62" s="5">
        <f t="shared" si="1"/>
        <v>34206000</v>
      </c>
    </row>
  </sheetData>
  <mergeCells count="13">
    <mergeCell ref="D61:E61"/>
    <mergeCell ref="D62:E62"/>
    <mergeCell ref="G52:H52"/>
    <mergeCell ref="F54:G54"/>
    <mergeCell ref="D57:E57"/>
    <mergeCell ref="D58:E58"/>
    <mergeCell ref="D59:E59"/>
    <mergeCell ref="D60:E60"/>
    <mergeCell ref="G50:H50"/>
    <mergeCell ref="F35:G35"/>
    <mergeCell ref="G40:H40"/>
    <mergeCell ref="G44:H44"/>
    <mergeCell ref="G46:H46"/>
  </mergeCells>
  <phoneticPr fontId="2"/>
  <pageMargins left="0.7" right="0.7" top="0.75" bottom="0.75" header="0.3" footer="0.3"/>
  <pageSetup paperSize="9" scale="3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はじめに</vt:lpstr>
      <vt:lpstr>記入フォーマット</vt:lpstr>
      <vt:lpstr>以降は事例→</vt:lpstr>
      <vt:lpstr>例①</vt:lpstr>
      <vt:lpstr>例②</vt:lpstr>
      <vt:lpstr>例③</vt:lpstr>
      <vt:lpstr>例④</vt:lpstr>
      <vt:lpstr>例⑤</vt:lpstr>
      <vt:lpstr>例⑥</vt:lpstr>
      <vt:lpstr>例⑦</vt:lpstr>
      <vt:lpstr>例⑧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2021-03-10T00:10:07Z</dcterms:created>
  <dcterms:modified xsi:type="dcterms:W3CDTF">2022-01-31T10:43:31Z</dcterms:modified>
</cp:coreProperties>
</file>