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codeName="ThisWorkbook" defaultThemeVersion="124226"/>
  <xr:revisionPtr revIDLastSave="0" documentId="13_ncr:1_{0F23A3FF-4483-4444-9E72-1F2C4C7C7F14}" xr6:coauthVersionLast="47" xr6:coauthVersionMax="47" xr10:uidLastSave="{00000000-0000-0000-0000-000000000000}"/>
  <bookViews>
    <workbookView xWindow="-120" yWindow="-120" windowWidth="29040" windowHeight="15840" tabRatio="951" xr2:uid="{00000000-000D-0000-FFFF-FFFF00000000}"/>
  </bookViews>
  <sheets>
    <sheet name="(1)実証前調査 積算内訳" sheetId="14" r:id="rId1"/>
    <sheet name="(2)実証事業 積算内訳" sheetId="16" r:id="rId2"/>
    <sheet name="(3)定量化フォローアップ事業 積算内訳" sheetId="23" r:id="rId3"/>
    <sheet name="(4)総経費積算表" sheetId="17" r:id="rId4"/>
    <sheet name="(5)実証前調査　年度展開" sheetId="20" r:id="rId5"/>
    <sheet name="(6)実証事業　年度展開" sheetId="19" r:id="rId6"/>
    <sheet name="(7)定量化フォローアップ事業　年度展開" sheetId="24" r:id="rId7"/>
  </sheets>
  <definedNames>
    <definedName name="_xlnm.Print_Area" localSheetId="3">'(4)総経費積算表'!$A$1:$I$45</definedName>
    <definedName name="_xlnm.Print_Area" localSheetId="4">'(5)実証前調査　年度展開'!$A$1:$O$35</definedName>
    <definedName name="_xlnm.Print_Area" localSheetId="5">'(6)実証事業　年度展開'!$A$1:$J$17</definedName>
    <definedName name="_xlnm.Print_Area" localSheetId="6">'(7)定量化フォローアップ事業　年度展開'!$A$1:$K$20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1" i="17" l="1"/>
  <c r="D40" i="17"/>
  <c r="D42" i="17" s="1"/>
  <c r="D27" i="17"/>
  <c r="D26" i="17"/>
  <c r="D28" i="17" s="1"/>
  <c r="D43" i="17" l="1"/>
  <c r="D44" i="17" s="1"/>
  <c r="D30" i="17"/>
  <c r="D29" i="17"/>
  <c r="B39" i="17"/>
  <c r="B38" i="17"/>
  <c r="B37" i="17"/>
  <c r="B25" i="17"/>
  <c r="B24" i="17"/>
  <c r="B23" i="17"/>
  <c r="B11" i="17"/>
  <c r="B10" i="17"/>
  <c r="B9" i="17"/>
  <c r="I40" i="17" l="1"/>
  <c r="I42" i="17" s="1"/>
  <c r="H40" i="17"/>
  <c r="H42" i="17" s="1"/>
  <c r="G40" i="17"/>
  <c r="G41" i="17" s="1"/>
  <c r="F40" i="17"/>
  <c r="E40" i="17"/>
  <c r="E41" i="17" s="1"/>
  <c r="C40" i="17"/>
  <c r="I26" i="17"/>
  <c r="I28" i="17" s="1"/>
  <c r="H26" i="17"/>
  <c r="H28" i="17" s="1"/>
  <c r="G26" i="17"/>
  <c r="F26" i="17"/>
  <c r="F27" i="17" s="1"/>
  <c r="E26" i="17"/>
  <c r="C26" i="17"/>
  <c r="E12" i="17"/>
  <c r="C27" i="17" l="1"/>
  <c r="B26" i="17"/>
  <c r="B40" i="17"/>
  <c r="G27" i="17"/>
  <c r="G28" i="17" s="1"/>
  <c r="G29" i="17" s="1"/>
  <c r="G30" i="17" s="1"/>
  <c r="C41" i="17"/>
  <c r="C42" i="17" s="1"/>
  <c r="E27" i="17"/>
  <c r="E28" i="17" s="1"/>
  <c r="E29" i="17" s="1"/>
  <c r="E30" i="17" s="1"/>
  <c r="F41" i="17"/>
  <c r="F42" i="17" s="1"/>
  <c r="F43" i="17" s="1"/>
  <c r="F44" i="17" s="1"/>
  <c r="I43" i="17"/>
  <c r="I44" i="17" s="1"/>
  <c r="H43" i="17"/>
  <c r="H44" i="17" s="1"/>
  <c r="E42" i="17"/>
  <c r="G42" i="17"/>
  <c r="H29" i="17"/>
  <c r="H30" i="17" s="1"/>
  <c r="I29" i="17"/>
  <c r="I30" i="17" s="1"/>
  <c r="F28" i="17"/>
  <c r="I12" i="17"/>
  <c r="I14" i="17" s="1"/>
  <c r="H12" i="17"/>
  <c r="H14" i="17" s="1"/>
  <c r="B27" i="17" l="1"/>
  <c r="C28" i="17"/>
  <c r="B28" i="17" s="1"/>
  <c r="B42" i="17"/>
  <c r="C43" i="17"/>
  <c r="C44" i="17" s="1"/>
  <c r="E43" i="17"/>
  <c r="E44" i="17" s="1"/>
  <c r="G43" i="17"/>
  <c r="G44" i="17" s="1"/>
  <c r="F29" i="17"/>
  <c r="F30" i="17" s="1"/>
  <c r="C29" i="17"/>
  <c r="I15" i="17"/>
  <c r="I16" i="17" s="1"/>
  <c r="H15" i="17"/>
  <c r="H16" i="17" s="1"/>
  <c r="C30" i="17" l="1"/>
  <c r="B30" i="17" s="1"/>
  <c r="B29" i="17"/>
  <c r="B44" i="17"/>
  <c r="C12" i="17"/>
  <c r="K19" i="23"/>
  <c r="C13" i="17" l="1"/>
  <c r="K22" i="16"/>
  <c r="K21" i="16"/>
  <c r="K12" i="16"/>
  <c r="K11" i="16"/>
  <c r="K25" i="23" l="1"/>
  <c r="K15" i="23"/>
  <c r="K14" i="23"/>
  <c r="K28" i="16"/>
  <c r="K27" i="16"/>
  <c r="K37" i="16"/>
  <c r="K36" i="16"/>
  <c r="L33" i="16"/>
  <c r="K31" i="16"/>
  <c r="K30" i="16"/>
  <c r="K15" i="14"/>
  <c r="K14" i="14"/>
  <c r="K24" i="23" l="1"/>
  <c r="K23" i="23"/>
  <c r="K21" i="23"/>
  <c r="K20" i="23"/>
  <c r="K18" i="23"/>
  <c r="K17" i="23"/>
  <c r="L13" i="23"/>
  <c r="K11" i="23"/>
  <c r="L10" i="23" s="1"/>
  <c r="K9" i="23"/>
  <c r="K8" i="23"/>
  <c r="L16" i="23" l="1"/>
  <c r="L20" i="23"/>
  <c r="L22" i="23"/>
  <c r="L7" i="23"/>
  <c r="M6" i="23" s="1"/>
  <c r="M12" i="23"/>
  <c r="M27" i="23" l="1"/>
  <c r="G12" i="17"/>
  <c r="G13" i="17" s="1"/>
  <c r="F12" i="17"/>
  <c r="B12" i="17" l="1"/>
  <c r="F13" i="17"/>
  <c r="F14" i="17" s="1"/>
  <c r="L28" i="23"/>
  <c r="L29" i="23" s="1"/>
  <c r="L30" i="23" s="1"/>
  <c r="G14" i="17"/>
  <c r="L7" i="16"/>
  <c r="K24" i="14"/>
  <c r="K23" i="14"/>
  <c r="K21" i="14"/>
  <c r="K20" i="14"/>
  <c r="K18" i="14"/>
  <c r="K17" i="14"/>
  <c r="K9" i="14"/>
  <c r="K8" i="14"/>
  <c r="G15" i="17" l="1"/>
  <c r="G16" i="17" s="1"/>
  <c r="F15" i="17"/>
  <c r="F16" i="17" s="1"/>
  <c r="L20" i="14"/>
  <c r="E13" i="17" l="1"/>
  <c r="B13" i="17" s="1"/>
  <c r="E14" i="17" l="1"/>
  <c r="E15" i="17" s="1"/>
  <c r="E16" i="17" s="1"/>
  <c r="C14" i="17"/>
  <c r="B14" i="17" l="1"/>
  <c r="C15" i="17"/>
  <c r="B15" i="17" s="1"/>
  <c r="C16" i="17" l="1"/>
  <c r="B16" i="17" s="1"/>
  <c r="L35" i="16"/>
  <c r="L29" i="16"/>
  <c r="L26" i="16"/>
  <c r="K24" i="16"/>
  <c r="L23" i="16" s="1"/>
  <c r="L16" i="16"/>
  <c r="L22" i="14"/>
  <c r="L16" i="14"/>
  <c r="L13" i="14"/>
  <c r="K11" i="14"/>
  <c r="L10" i="14" s="1"/>
  <c r="M25" i="16" l="1"/>
  <c r="L10" i="16"/>
  <c r="M6" i="16" s="1"/>
  <c r="L20" i="16"/>
  <c r="M19" i="16" s="1"/>
  <c r="L7" i="14"/>
  <c r="M6" i="14" s="1"/>
  <c r="M12" i="14"/>
  <c r="E40" i="16" l="1"/>
  <c r="E27" i="14"/>
  <c r="K27" i="14" s="1"/>
  <c r="M27" i="14" s="1"/>
  <c r="M28" i="14" s="1"/>
  <c r="K40" i="16" l="1"/>
  <c r="M40" i="16" s="1"/>
  <c r="M41" i="16" s="1"/>
  <c r="L42" i="16" s="1"/>
  <c r="L43" i="16" s="1"/>
  <c r="L44" i="16" s="1"/>
  <c r="L29" i="14"/>
  <c r="L30" i="14" s="1"/>
  <c r="L31" i="14" l="1"/>
</calcChain>
</file>

<file path=xl/sharedStrings.xml><?xml version="1.0" encoding="utf-8"?>
<sst xmlns="http://schemas.openxmlformats.org/spreadsheetml/2006/main" count="422" uniqueCount="166">
  <si>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</si>
  <si>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</si>
  <si>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</si>
  <si>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</si>
  <si>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</si>
  <si>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</si>
  <si>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</si>
  <si>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</si>
  <si>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</si>
  <si>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</si>
  <si>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</si>
  <si>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</si>
  <si>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　　(1)研究員旅費</t>
    <rPh sb="5" eb="8">
      <t>ケンキュウイン</t>
    </rPh>
    <rPh sb="8" eb="10">
      <t>リョヒ</t>
    </rPh>
    <phoneticPr fontId="2"/>
  </si>
  <si>
    <t>円</t>
    <rPh sb="0" eb="1">
      <t>エン</t>
    </rPh>
    <phoneticPr fontId="2"/>
  </si>
  <si>
    <t>×</t>
    <phoneticPr fontId="2"/>
  </si>
  <si>
    <t>H</t>
    <phoneticPr fontId="2"/>
  </si>
  <si>
    <t>＝</t>
    <phoneticPr fontId="2"/>
  </si>
  <si>
    <t>日</t>
    <rPh sb="0" eb="1">
      <t>ニチ</t>
    </rPh>
    <phoneticPr fontId="2"/>
  </si>
  <si>
    <t>％</t>
    <phoneticPr fontId="2"/>
  </si>
  <si>
    <t>積算額（千円）</t>
    <rPh sb="0" eb="2">
      <t>セキサン</t>
    </rPh>
    <rPh sb="2" eb="3">
      <t>ガク</t>
    </rPh>
    <rPh sb="4" eb="6">
      <t>センエン</t>
    </rPh>
    <phoneticPr fontId="2"/>
  </si>
  <si>
    <t>＠</t>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</si>
  <si>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</si>
  <si>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</si>
  <si>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②小計（①、円）</t>
    <rPh sb="1" eb="3">
      <t>ショウケイ</t>
    </rPh>
    <rPh sb="6" eb="7">
      <t>エン</t>
    </rPh>
    <phoneticPr fontId="2"/>
  </si>
  <si>
    <t>合計（②＋③）</t>
    <rPh sb="0" eb="2">
      <t>ゴウケイ</t>
    </rPh>
    <phoneticPr fontId="2"/>
  </si>
  <si>
    <t>提案者名：</t>
    <rPh sb="0" eb="3">
      <t>テイアンシャ</t>
    </rPh>
    <rPh sb="3" eb="4">
      <t>メイ</t>
    </rPh>
    <phoneticPr fontId="2"/>
  </si>
  <si>
    <t>機器B　一式</t>
    <rPh sb="0" eb="2">
      <t>キキ</t>
    </rPh>
    <rPh sb="4" eb="6">
      <t>イッシキ</t>
    </rPh>
    <phoneticPr fontId="4"/>
  </si>
  <si>
    <t>工程管理費</t>
    <rPh sb="0" eb="2">
      <t>コウテイ</t>
    </rPh>
    <rPh sb="2" eb="4">
      <t>カンリ</t>
    </rPh>
    <rPh sb="4" eb="5">
      <t>ヒ</t>
    </rPh>
    <phoneticPr fontId="2"/>
  </si>
  <si>
    <t>円</t>
    <rPh sb="0" eb="1">
      <t>エン</t>
    </rPh>
    <phoneticPr fontId="4"/>
  </si>
  <si>
    <t>研究員A</t>
    <rPh sb="0" eb="3">
      <t>ケンキュウイン</t>
    </rPh>
    <phoneticPr fontId="4"/>
  </si>
  <si>
    <t>研究員B</t>
    <rPh sb="0" eb="3">
      <t>ケンキュウイン</t>
    </rPh>
    <phoneticPr fontId="4"/>
  </si>
  <si>
    <t>Ⅰ．労務費</t>
    <rPh sb="2" eb="5">
      <t>ロウムヒ</t>
    </rPh>
    <phoneticPr fontId="2"/>
  </si>
  <si>
    <t>Ⅱ．その他経費</t>
    <rPh sb="4" eb="5">
      <t>タ</t>
    </rPh>
    <rPh sb="5" eb="7">
      <t>ケイヒ</t>
    </rPh>
    <phoneticPr fontId="2"/>
  </si>
  <si>
    <t>Ⅲ．間接経費〔（Ⅰ＋Ⅱ）×10%〕</t>
    <rPh sb="2" eb="4">
      <t>カンセツ</t>
    </rPh>
    <rPh sb="4" eb="6">
      <t>ケイヒ</t>
    </rPh>
    <phoneticPr fontId="2"/>
  </si>
  <si>
    <t>＜記載例＞</t>
    <rPh sb="1" eb="3">
      <t>キサイ</t>
    </rPh>
    <rPh sb="3" eb="4">
      <t>レイ</t>
    </rPh>
    <phoneticPr fontId="4"/>
  </si>
  <si>
    <t>項目</t>
    <rPh sb="0" eb="2">
      <t>コウモク</t>
    </rPh>
    <phoneticPr fontId="2"/>
  </si>
  <si>
    <t>消費税及び地方消費税</t>
    <rPh sb="0" eb="3">
      <t>ショウヒゼイ</t>
    </rPh>
    <rPh sb="3" eb="4">
      <t>オヨ</t>
    </rPh>
    <rPh sb="5" eb="7">
      <t>チホウ</t>
    </rPh>
    <rPh sb="7" eb="10">
      <t>ショウヒゼイ</t>
    </rPh>
    <phoneticPr fontId="2"/>
  </si>
  <si>
    <t>実証前調査</t>
    <rPh sb="0" eb="2">
      <t>ジッショウ</t>
    </rPh>
    <rPh sb="2" eb="3">
      <t>マエ</t>
    </rPh>
    <rPh sb="3" eb="5">
      <t>チョウサ</t>
    </rPh>
    <phoneticPr fontId="2"/>
  </si>
  <si>
    <t>※共同提案の場合は、提案者全体の積算と提案者それぞれの積算を提示してください。</t>
    <phoneticPr fontId="2"/>
  </si>
  <si>
    <t>○月</t>
    <rPh sb="1" eb="2">
      <t>ガツ</t>
    </rPh>
    <phoneticPr fontId="2"/>
  </si>
  <si>
    <t>合計</t>
    <rPh sb="0" eb="2">
      <t>ゴウケイ</t>
    </rPh>
    <phoneticPr fontId="2"/>
  </si>
  <si>
    <t>1-1</t>
    <phoneticPr fontId="4"/>
  </si>
  <si>
    <t>1-2</t>
    <phoneticPr fontId="2"/>
  </si>
  <si>
    <t>合計</t>
    <rPh sb="0" eb="2">
      <t>ゴウケイ</t>
    </rPh>
    <phoneticPr fontId="4"/>
  </si>
  <si>
    <t>XXXX
（△△名）</t>
    <rPh sb="8" eb="9">
      <t>メイ</t>
    </rPh>
    <phoneticPr fontId="4"/>
  </si>
  <si>
    <t>※実証事業委託費積算基準をご参照ください。</t>
    <phoneticPr fontId="4"/>
  </si>
  <si>
    <t>Ⅳ．間接経費（Ⅰ、Ⅱ、Ⅲから算定）</t>
    <rPh sb="2" eb="4">
      <t>カンセツ</t>
    </rPh>
    <rPh sb="4" eb="6">
      <t>ケイヒ</t>
    </rPh>
    <rPh sb="14" eb="16">
      <t>サンテイ</t>
    </rPh>
    <phoneticPr fontId="2"/>
  </si>
  <si>
    <t>※調査委託費積算基準をご参照ください。</t>
    <phoneticPr fontId="4"/>
  </si>
  <si>
    <t>　　(1)通訳費</t>
    <rPh sb="5" eb="7">
      <t>ツウヤク</t>
    </rPh>
    <rPh sb="7" eb="8">
      <t>ヒ</t>
    </rPh>
    <phoneticPr fontId="2"/>
  </si>
  <si>
    <t>事業期間全体</t>
    <rPh sb="0" eb="2">
      <t>ジギョウ</t>
    </rPh>
    <rPh sb="2" eb="4">
      <t>キカン</t>
    </rPh>
    <rPh sb="4" eb="6">
      <t>ゼンタイ</t>
    </rPh>
    <phoneticPr fontId="2"/>
  </si>
  <si>
    <t>実証事業</t>
    <rPh sb="0" eb="2">
      <t>ジッショウ</t>
    </rPh>
    <rPh sb="2" eb="4">
      <t>ジギョウ</t>
    </rPh>
    <phoneticPr fontId="2"/>
  </si>
  <si>
    <t>※共同提案の場合は、提案者全体の積算と各提案者それぞれの積算を提示してください。</t>
    <rPh sb="1" eb="3">
      <t>キョウドウ</t>
    </rPh>
    <rPh sb="3" eb="5">
      <t>テイアン</t>
    </rPh>
    <rPh sb="6" eb="8">
      <t>バアイ</t>
    </rPh>
    <rPh sb="10" eb="13">
      <t>テイアンシャ</t>
    </rPh>
    <rPh sb="13" eb="15">
      <t>ゼンタイ</t>
    </rPh>
    <rPh sb="16" eb="18">
      <t>セキサン</t>
    </rPh>
    <rPh sb="19" eb="20">
      <t>カク</t>
    </rPh>
    <rPh sb="20" eb="23">
      <t>テイアンシャ</t>
    </rPh>
    <rPh sb="28" eb="30">
      <t>セキサン</t>
    </rPh>
    <rPh sb="31" eb="33">
      <t>テイジ</t>
    </rPh>
    <phoneticPr fontId="2"/>
  </si>
  <si>
    <t>　</t>
    <phoneticPr fontId="2"/>
  </si>
  <si>
    <t>モニタリングの実施</t>
    <rPh sb="7" eb="9">
      <t>ジッシ</t>
    </rPh>
    <phoneticPr fontId="2"/>
  </si>
  <si>
    <t>　　(2)計測機器リース</t>
    <rPh sb="5" eb="7">
      <t>ケイソク</t>
    </rPh>
    <rPh sb="7" eb="9">
      <t>キキ</t>
    </rPh>
    <phoneticPr fontId="2"/>
  </si>
  <si>
    <t>　　(1)通訳料、翻訳料</t>
    <rPh sb="5" eb="7">
      <t>ツウヤク</t>
    </rPh>
    <rPh sb="7" eb="8">
      <t>リョウ</t>
    </rPh>
    <rPh sb="9" eb="11">
      <t>ホンヤク</t>
    </rPh>
    <rPh sb="11" eb="12">
      <t>リョウ</t>
    </rPh>
    <phoneticPr fontId="2"/>
  </si>
  <si>
    <t>海外出張費</t>
    <rPh sb="0" eb="2">
      <t>カイガイ</t>
    </rPh>
    <rPh sb="2" eb="4">
      <t>シュッチョウ</t>
    </rPh>
    <rPh sb="4" eb="5">
      <t>ヒ</t>
    </rPh>
    <phoneticPr fontId="2"/>
  </si>
  <si>
    <t>国内旅費</t>
    <rPh sb="0" eb="2">
      <t>コクナイ</t>
    </rPh>
    <rPh sb="2" eb="4">
      <t>リョヒ</t>
    </rPh>
    <phoneticPr fontId="4"/>
  </si>
  <si>
    <t>円</t>
    <rPh sb="0" eb="1">
      <t>エン</t>
    </rPh>
    <phoneticPr fontId="4"/>
  </si>
  <si>
    <t>×</t>
    <phoneticPr fontId="4"/>
  </si>
  <si>
    <t>人・回</t>
    <rPh sb="0" eb="1">
      <t>ニン</t>
    </rPh>
    <rPh sb="2" eb="3">
      <t>カイ</t>
    </rPh>
    <phoneticPr fontId="4"/>
  </si>
  <si>
    <t>＝</t>
    <phoneticPr fontId="4"/>
  </si>
  <si>
    <t>式</t>
    <rPh sb="0" eb="1">
      <t>シキ</t>
    </rPh>
    <phoneticPr fontId="4"/>
  </si>
  <si>
    <t>Ⅳ．間接経費〔（Ⅰ＋Ⅱ＋Ⅲ）×10%〕</t>
    <rPh sb="2" eb="4">
      <t>カンセツ</t>
    </rPh>
    <rPh sb="4" eb="6">
      <t>ケイヒ</t>
    </rPh>
    <phoneticPr fontId="2"/>
  </si>
  <si>
    <t>（単位：千円）</t>
    <rPh sb="4" eb="5">
      <t>セン</t>
    </rPh>
    <phoneticPr fontId="4"/>
  </si>
  <si>
    <t>①小計（Ⅰ＋Ⅱ＋Ⅲ）</t>
    <rPh sb="1" eb="3">
      <t>ショウケイ</t>
    </rPh>
    <phoneticPr fontId="2"/>
  </si>
  <si>
    <t>①小計（Ⅰ＋Ⅱ＋Ⅲ＋Ⅳ）</t>
    <rPh sb="1" eb="3">
      <t>ショウケイ</t>
    </rPh>
    <phoneticPr fontId="2"/>
  </si>
  <si>
    <t>実施項目</t>
    <rPh sb="0" eb="2">
      <t>ジッシ</t>
    </rPh>
    <rPh sb="2" eb="4">
      <t>コウモク</t>
    </rPh>
    <phoneticPr fontId="2"/>
  </si>
  <si>
    <t>ＸＸＸＸ</t>
    <phoneticPr fontId="4"/>
  </si>
  <si>
    <t>　総　計</t>
    <rPh sb="1" eb="2">
      <t>ソウ</t>
    </rPh>
    <rPh sb="3" eb="4">
      <t>ケイ</t>
    </rPh>
    <phoneticPr fontId="2"/>
  </si>
  <si>
    <t>　合　計（Ⅰ＋Ⅱ＋Ⅲ＋Ⅳ）</t>
    <rPh sb="1" eb="2">
      <t>ゴウ</t>
    </rPh>
    <rPh sb="3" eb="4">
      <t>ケイ</t>
    </rPh>
    <phoneticPr fontId="2"/>
  </si>
  <si>
    <t>　小　計（Ⅰ＋Ⅱ＋Ⅲ）</t>
    <rPh sb="1" eb="2">
      <t>ショウ</t>
    </rPh>
    <rPh sb="3" eb="4">
      <t>ケイ</t>
    </rPh>
    <phoneticPr fontId="2"/>
  </si>
  <si>
    <t>定量化フォローアップ事業</t>
    <phoneticPr fontId="4"/>
  </si>
  <si>
    <t>（単位：百万円）</t>
    <rPh sb="4" eb="5">
      <t>１００</t>
    </rPh>
    <rPh sb="5" eb="6">
      <t>マン</t>
    </rPh>
    <phoneticPr fontId="4"/>
  </si>
  <si>
    <t>※消費税は、実施項目ごとに内税で計上してください。また、日本国以外に本社又は研究所を置く外国企業等において、その属する国の消費税相当額がある場合にも実施項目ごとに含めて計上してください。
※共同提案の場合は提案者ごとと提案者全体の双方で作成してください。
※予算規模は社会・経済状況・研究開発費の確保状況等によって変動することがあり、総事業規模についてはＮＥＤＯが確約するものではありません。</t>
    <rPh sb="129" eb="131">
      <t>ヨサン</t>
    </rPh>
    <rPh sb="131" eb="133">
      <t>キボ</t>
    </rPh>
    <rPh sb="134" eb="136">
      <t>シャカイ</t>
    </rPh>
    <rPh sb="137" eb="139">
      <t>ケイザイ</t>
    </rPh>
    <rPh sb="139" eb="141">
      <t>ジョウキョウ</t>
    </rPh>
    <rPh sb="142" eb="144">
      <t>ケンキュウ</t>
    </rPh>
    <rPh sb="144" eb="146">
      <t>カイハツ</t>
    </rPh>
    <phoneticPr fontId="4"/>
  </si>
  <si>
    <t>個</t>
    <rPh sb="0" eb="1">
      <t>コ</t>
    </rPh>
    <phoneticPr fontId="4"/>
  </si>
  <si>
    <t>〇〇</t>
    <phoneticPr fontId="4"/>
  </si>
  <si>
    <t>海外出張費（△△）</t>
    <rPh sb="0" eb="2">
      <t>カイガイ</t>
    </rPh>
    <rPh sb="2" eb="4">
      <t>シュッチョウ</t>
    </rPh>
    <rPh sb="4" eb="5">
      <t>ヒ</t>
    </rPh>
    <phoneticPr fontId="2"/>
  </si>
  <si>
    <t>現地法制度調査</t>
    <rPh sb="0" eb="2">
      <t>ゲンチ</t>
    </rPh>
    <rPh sb="2" eb="3">
      <t>ホウ</t>
    </rPh>
    <rPh sb="3" eb="5">
      <t>セイド</t>
    </rPh>
    <rPh sb="5" eb="7">
      <t>チョウサ</t>
    </rPh>
    <phoneticPr fontId="2"/>
  </si>
  <si>
    <t>　　(2)会議費</t>
    <rPh sb="5" eb="8">
      <t>カイギヒ</t>
    </rPh>
    <phoneticPr fontId="2"/>
  </si>
  <si>
    <t>ＪＣＭ方法論作成支援</t>
    <rPh sb="3" eb="6">
      <t>ホウホウロン</t>
    </rPh>
    <rPh sb="6" eb="8">
      <t>サクセイ</t>
    </rPh>
    <rPh sb="8" eb="10">
      <t>シエン</t>
    </rPh>
    <phoneticPr fontId="2"/>
  </si>
  <si>
    <t>回</t>
    <rPh sb="0" eb="1">
      <t>カイ</t>
    </rPh>
    <phoneticPr fontId="4"/>
  </si>
  <si>
    <t>日</t>
    <rPh sb="0" eb="1">
      <t>ニチ</t>
    </rPh>
    <phoneticPr fontId="4"/>
  </si>
  <si>
    <t>詳細設計</t>
    <rPh sb="0" eb="2">
      <t>ショウサイ</t>
    </rPh>
    <rPh sb="2" eb="4">
      <t>セッケイ</t>
    </rPh>
    <phoneticPr fontId="2"/>
  </si>
  <si>
    <t>外注費（JCM手続き支援）</t>
    <rPh sb="0" eb="3">
      <t>ガイチュウヒ</t>
    </rPh>
    <rPh sb="7" eb="9">
      <t>テツヅ</t>
    </rPh>
    <rPh sb="10" eb="12">
      <t>シエン</t>
    </rPh>
    <phoneticPr fontId="4"/>
  </si>
  <si>
    <t>円</t>
  </si>
  <si>
    <t>×</t>
  </si>
  <si>
    <t>＝</t>
  </si>
  <si>
    <t>外注費（Cシステム開発）</t>
    <rPh sb="0" eb="3">
      <t>ガイチュウヒ</t>
    </rPh>
    <rPh sb="9" eb="11">
      <t>カイハツ</t>
    </rPh>
    <phoneticPr fontId="4"/>
  </si>
  <si>
    <t>ＪＣＭ登録支援（第三者機関による検証）</t>
    <rPh sb="3" eb="5">
      <t>トウロク</t>
    </rPh>
    <rPh sb="5" eb="7">
      <t>シエン</t>
    </rPh>
    <rPh sb="8" eb="9">
      <t>ダイ</t>
    </rPh>
    <rPh sb="9" eb="11">
      <t>サンシャ</t>
    </rPh>
    <rPh sb="11" eb="13">
      <t>キカン</t>
    </rPh>
    <rPh sb="16" eb="18">
      <t>ケンショウ</t>
    </rPh>
    <phoneticPr fontId="4"/>
  </si>
  <si>
    <t>　　(3)普及セミナー会場使用料</t>
    <rPh sb="5" eb="7">
      <t>フキュウ</t>
    </rPh>
    <rPh sb="11" eb="13">
      <t>カイジョウ</t>
    </rPh>
    <rPh sb="13" eb="16">
      <t>シヨウリョウ</t>
    </rPh>
    <phoneticPr fontId="4"/>
  </si>
  <si>
    <t>回</t>
    <rPh sb="0" eb="1">
      <t>カイ</t>
    </rPh>
    <phoneticPr fontId="4"/>
  </si>
  <si>
    <t>設備保守費(2年間)</t>
    <rPh sb="0" eb="2">
      <t>セツビ</t>
    </rPh>
    <rPh sb="2" eb="4">
      <t>ホシュ</t>
    </rPh>
    <rPh sb="4" eb="5">
      <t>ヒ</t>
    </rPh>
    <rPh sb="7" eb="9">
      <t>ネンカン</t>
    </rPh>
    <phoneticPr fontId="4"/>
  </si>
  <si>
    <t>2.実証設備・システムの詳細設計</t>
    <rPh sb="2" eb="4">
      <t>ジッショウ</t>
    </rPh>
    <rPh sb="4" eb="6">
      <t>セツビ</t>
    </rPh>
    <rPh sb="12" eb="14">
      <t>ショウサイ</t>
    </rPh>
    <rPh sb="14" eb="16">
      <t>セッケイ</t>
    </rPh>
    <phoneticPr fontId="4"/>
  </si>
  <si>
    <t>3.実証設備・システムの調達・製作・輸送</t>
    <rPh sb="2" eb="4">
      <t>ジッショウ</t>
    </rPh>
    <rPh sb="4" eb="6">
      <t>セツビ</t>
    </rPh>
    <rPh sb="12" eb="14">
      <t>チョウタツ</t>
    </rPh>
    <rPh sb="15" eb="17">
      <t>セイサク</t>
    </rPh>
    <rPh sb="18" eb="20">
      <t>ユソウ</t>
    </rPh>
    <phoneticPr fontId="4"/>
  </si>
  <si>
    <t>１Ｑ</t>
    <phoneticPr fontId="4"/>
  </si>
  <si>
    <t>２Ｑ</t>
    <phoneticPr fontId="2"/>
  </si>
  <si>
    <t>３Ｑ</t>
    <phoneticPr fontId="2"/>
  </si>
  <si>
    <t>４Ｑ</t>
    <phoneticPr fontId="2"/>
  </si>
  <si>
    <t>　　(2)専門家旅費</t>
    <rPh sb="5" eb="8">
      <t>センモンカ</t>
    </rPh>
    <rPh sb="8" eb="10">
      <t>リョヒ</t>
    </rPh>
    <phoneticPr fontId="2"/>
  </si>
  <si>
    <t>A設備用電力増強工事　一式</t>
    <rPh sb="1" eb="3">
      <t>セツビ</t>
    </rPh>
    <rPh sb="3" eb="4">
      <t>ヨウ</t>
    </rPh>
    <rPh sb="4" eb="6">
      <t>デンリョク</t>
    </rPh>
    <rPh sb="6" eb="8">
      <t>ゾウキョウ</t>
    </rPh>
    <rPh sb="8" eb="10">
      <t>コウジ</t>
    </rPh>
    <rPh sb="11" eb="13">
      <t>イッシキ</t>
    </rPh>
    <phoneticPr fontId="2"/>
  </si>
  <si>
    <t>外注費</t>
    <rPh sb="0" eb="3">
      <t>ガイチュウヒ</t>
    </rPh>
    <phoneticPr fontId="2"/>
  </si>
  <si>
    <t>旅費</t>
    <rPh sb="0" eb="2">
      <t>リョヒ</t>
    </rPh>
    <phoneticPr fontId="2"/>
  </si>
  <si>
    <t>①主たる経費（Ⅰor Ⅱ）</t>
    <rPh sb="1" eb="2">
      <t>シュ</t>
    </rPh>
    <rPh sb="4" eb="6">
      <t>ケイヒ</t>
    </rPh>
    <phoneticPr fontId="2"/>
  </si>
  <si>
    <t>①主たる経費（円）</t>
    <rPh sb="1" eb="2">
      <t>シュ</t>
    </rPh>
    <rPh sb="4" eb="6">
      <t>ケイヒ</t>
    </rPh>
    <rPh sb="7" eb="8">
      <t>エン</t>
    </rPh>
    <phoneticPr fontId="2"/>
  </si>
  <si>
    <t>②消費税及び地方消費税(円）</t>
    <rPh sb="1" eb="4">
      <t>ショウヒゼイ</t>
    </rPh>
    <rPh sb="4" eb="5">
      <t>オヨ</t>
    </rPh>
    <rPh sb="6" eb="8">
      <t>チホウ</t>
    </rPh>
    <rPh sb="8" eb="11">
      <t>ショウヒゼイ</t>
    </rPh>
    <rPh sb="12" eb="13">
      <t>エン</t>
    </rPh>
    <phoneticPr fontId="2"/>
  </si>
  <si>
    <t>合計（①＋②）</t>
    <rPh sb="0" eb="2">
      <t>ゴウケイ</t>
    </rPh>
    <phoneticPr fontId="2"/>
  </si>
  <si>
    <t>※共同提案の場合は、提案者全体の積算と各提案者それぞれの積算を提示してください。
※主たる経費（労務費またはその他経費）のみを記載してください。</t>
    <rPh sb="1" eb="3">
      <t>キョウドウ</t>
    </rPh>
    <rPh sb="3" eb="5">
      <t>テイアン</t>
    </rPh>
    <rPh sb="6" eb="8">
      <t>バアイ</t>
    </rPh>
    <rPh sb="10" eb="13">
      <t>テイアンシャ</t>
    </rPh>
    <rPh sb="13" eb="15">
      <t>ゼンタイ</t>
    </rPh>
    <rPh sb="16" eb="18">
      <t>セキサン</t>
    </rPh>
    <rPh sb="19" eb="20">
      <t>カク</t>
    </rPh>
    <rPh sb="20" eb="23">
      <t>テイアンシャ</t>
    </rPh>
    <rPh sb="28" eb="30">
      <t>セキサン</t>
    </rPh>
    <rPh sb="31" eb="33">
      <t>テイジ</t>
    </rPh>
    <rPh sb="42" eb="43">
      <t>シュ</t>
    </rPh>
    <rPh sb="45" eb="47">
      <t>ケイヒ</t>
    </rPh>
    <rPh sb="48" eb="51">
      <t>ロウムヒ</t>
    </rPh>
    <rPh sb="56" eb="57">
      <t>タ</t>
    </rPh>
    <rPh sb="57" eb="59">
      <t>ケイヒ</t>
    </rPh>
    <rPh sb="63" eb="65">
      <t>キサイ</t>
    </rPh>
    <phoneticPr fontId="2"/>
  </si>
  <si>
    <t>※共同提案の場合は、提案者別及び全体の積算をそれぞれ作成してください。</t>
    <rPh sb="1" eb="3">
      <t>キョウドウ</t>
    </rPh>
    <rPh sb="3" eb="5">
      <t>テイアン</t>
    </rPh>
    <rPh sb="6" eb="8">
      <t>バアイ</t>
    </rPh>
    <rPh sb="10" eb="13">
      <t>テイアンシャ</t>
    </rPh>
    <rPh sb="13" eb="14">
      <t>ベツ</t>
    </rPh>
    <rPh sb="14" eb="15">
      <t>オヨ</t>
    </rPh>
    <rPh sb="16" eb="18">
      <t>ゼンタイ</t>
    </rPh>
    <rPh sb="19" eb="21">
      <t>セキサン</t>
    </rPh>
    <rPh sb="26" eb="28">
      <t>サクセイ</t>
    </rPh>
    <phoneticPr fontId="4"/>
  </si>
  <si>
    <t>＜提案者自主負担額＞</t>
    <rPh sb="1" eb="4">
      <t>テイアンシャ</t>
    </rPh>
    <rPh sb="4" eb="6">
      <t>ジシュ</t>
    </rPh>
    <rPh sb="6" eb="8">
      <t>フタン</t>
    </rPh>
    <rPh sb="8" eb="9">
      <t>ガク</t>
    </rPh>
    <phoneticPr fontId="2"/>
  </si>
  <si>
    <t>＜ＮＥＤＯ費用負担額＞</t>
    <rPh sb="5" eb="7">
      <t>ヒヨウ</t>
    </rPh>
    <rPh sb="7" eb="9">
      <t>フタン</t>
    </rPh>
    <rPh sb="9" eb="10">
      <t>ガク</t>
    </rPh>
    <phoneticPr fontId="2"/>
  </si>
  <si>
    <t>＜相手国負担額＞</t>
    <rPh sb="1" eb="4">
      <t>アイテコク</t>
    </rPh>
    <rPh sb="4" eb="6">
      <t>フタン</t>
    </rPh>
    <rPh sb="6" eb="7">
      <t>ガク</t>
    </rPh>
    <phoneticPr fontId="2"/>
  </si>
  <si>
    <t>記載不要</t>
    <rPh sb="0" eb="2">
      <t>キサイ</t>
    </rPh>
    <rPh sb="2" eb="4">
      <t>フヨウ</t>
    </rPh>
    <phoneticPr fontId="4"/>
  </si>
  <si>
    <t>＜事業総額（NEDO負担額、提案者側自主負担分、相手国負担分も含む総額）＞</t>
    <rPh sb="1" eb="3">
      <t>ジギョウ</t>
    </rPh>
    <rPh sb="3" eb="5">
      <t>ソウガク</t>
    </rPh>
    <rPh sb="10" eb="12">
      <t>フタン</t>
    </rPh>
    <rPh sb="12" eb="13">
      <t>ガク</t>
    </rPh>
    <rPh sb="14" eb="17">
      <t>テイアンシャ</t>
    </rPh>
    <rPh sb="17" eb="18">
      <t>ガワ</t>
    </rPh>
    <rPh sb="18" eb="20">
      <t>ジシュ</t>
    </rPh>
    <rPh sb="20" eb="22">
      <t>フタン</t>
    </rPh>
    <rPh sb="22" eb="23">
      <t>ブン</t>
    </rPh>
    <rPh sb="24" eb="27">
      <t>アイテコク</t>
    </rPh>
    <rPh sb="27" eb="30">
      <t>フタンブン</t>
    </rPh>
    <rPh sb="31" eb="32">
      <t>フク</t>
    </rPh>
    <rPh sb="33" eb="35">
      <t>ソウガク</t>
    </rPh>
    <phoneticPr fontId="4"/>
  </si>
  <si>
    <t>合計</t>
    <rPh sb="0" eb="2">
      <t>ゴウケイ</t>
    </rPh>
    <phoneticPr fontId="4"/>
  </si>
  <si>
    <t>（単位：百万円）</t>
    <rPh sb="4" eb="6">
      <t>ヒャクマン</t>
    </rPh>
    <rPh sb="6" eb="7">
      <t>エン</t>
    </rPh>
    <phoneticPr fontId="4"/>
  </si>
  <si>
    <t>＜事業総額（NEDO負担額、提案者側自主負担分、相手国負担分も含む総額）＞</t>
    <phoneticPr fontId="2"/>
  </si>
  <si>
    <t>＜事業総額（NEDO負担額、提案者側自主負担分、相手国負担分も含む総額）＞</t>
    <phoneticPr fontId="4"/>
  </si>
  <si>
    <t>2.実証計画の精緻化</t>
    <rPh sb="7" eb="9">
      <t>セイチ</t>
    </rPh>
    <rPh sb="9" eb="10">
      <t>カ</t>
    </rPh>
    <phoneticPr fontId="2"/>
  </si>
  <si>
    <t>1.契約文書（PA）の締結</t>
    <rPh sb="2" eb="4">
      <t>ケイヤク</t>
    </rPh>
    <rPh sb="4" eb="6">
      <t>ブンショ</t>
    </rPh>
    <rPh sb="11" eb="13">
      <t>テイケツ</t>
    </rPh>
    <phoneticPr fontId="2"/>
  </si>
  <si>
    <t>XXXX
(△△名）</t>
    <rPh sb="8" eb="9">
      <t>メイ</t>
    </rPh>
    <phoneticPr fontId="4"/>
  </si>
  <si>
    <t>別添４-１</t>
    <rPh sb="0" eb="2">
      <t>ベッテン</t>
    </rPh>
    <phoneticPr fontId="2"/>
  </si>
  <si>
    <t>別添４-２</t>
    <rPh sb="0" eb="2">
      <t>ベッテン</t>
    </rPh>
    <phoneticPr fontId="2"/>
  </si>
  <si>
    <t>別添４－３</t>
    <rPh sb="0" eb="2">
      <t>ベッテン</t>
    </rPh>
    <phoneticPr fontId="2"/>
  </si>
  <si>
    <t>2024年度</t>
    <rPh sb="4" eb="6">
      <t>ネンド</t>
    </rPh>
    <phoneticPr fontId="2"/>
  </si>
  <si>
    <t>2025年度</t>
    <rPh sb="4" eb="6">
      <t>ネンド</t>
    </rPh>
    <phoneticPr fontId="2"/>
  </si>
  <si>
    <t>2026年度</t>
    <rPh sb="4" eb="6">
      <t>ネンド</t>
    </rPh>
    <phoneticPr fontId="2"/>
  </si>
  <si>
    <t>別添４－４</t>
    <phoneticPr fontId="4"/>
  </si>
  <si>
    <t>別添４－５</t>
    <phoneticPr fontId="4"/>
  </si>
  <si>
    <t>別添４－６</t>
    <phoneticPr fontId="4"/>
  </si>
  <si>
    <t>別添４－７</t>
    <phoneticPr fontId="4"/>
  </si>
  <si>
    <t>1. 実証計画・事業計画更新のための詳細調査</t>
    <phoneticPr fontId="2"/>
  </si>
  <si>
    <t>3.実証事業の実施に必要な手続き等の詳細調査</t>
    <phoneticPr fontId="2"/>
  </si>
  <si>
    <t>4.実証設備・システムの基本設計</t>
    <phoneticPr fontId="2"/>
  </si>
  <si>
    <t>8.リスクマネジメント</t>
    <phoneticPr fontId="2"/>
  </si>
  <si>
    <t>2027年度</t>
    <rPh sb="4" eb="6">
      <t>ネンド</t>
    </rPh>
    <phoneticPr fontId="2"/>
  </si>
  <si>
    <t>2027年度</t>
    <rPh sb="4" eb="6">
      <t>ネンド</t>
    </rPh>
    <phoneticPr fontId="4"/>
  </si>
  <si>
    <t>(４)二国間クレジット制度（JCM）等を活用した低炭素技術普及促進事業／低炭素技術による市場創出促進事業の総経費積算表</t>
    <rPh sb="36" eb="39">
      <t>テイタンソ</t>
    </rPh>
    <rPh sb="39" eb="41">
      <t>ギジュツ</t>
    </rPh>
    <rPh sb="44" eb="46">
      <t>シジョウ</t>
    </rPh>
    <rPh sb="46" eb="48">
      <t>ソウシュツ</t>
    </rPh>
    <rPh sb="48" eb="50">
      <t>ソクシン</t>
    </rPh>
    <rPh sb="50" eb="52">
      <t>ジギョウ</t>
    </rPh>
    <rPh sb="53" eb="56">
      <t>ソウケイヒ</t>
    </rPh>
    <rPh sb="56" eb="58">
      <t>セキサン</t>
    </rPh>
    <rPh sb="58" eb="59">
      <t>ヒョウ</t>
    </rPh>
    <phoneticPr fontId="2"/>
  </si>
  <si>
    <t>2023年度
※採択決定後</t>
    <rPh sb="4" eb="6">
      <t>ネンド</t>
    </rPh>
    <rPh sb="8" eb="10">
      <t>サイタク</t>
    </rPh>
    <rPh sb="10" eb="12">
      <t>ケッテイ</t>
    </rPh>
    <rPh sb="12" eb="13">
      <t>ゴ</t>
    </rPh>
    <phoneticPr fontId="2"/>
  </si>
  <si>
    <t>2024年度
※事業化評価後</t>
    <rPh sb="4" eb="6">
      <t>ネンド</t>
    </rPh>
    <rPh sb="8" eb="11">
      <t>ジギョウカ</t>
    </rPh>
    <rPh sb="11" eb="13">
      <t>ヒョウカ</t>
    </rPh>
    <rPh sb="13" eb="14">
      <t>ゴ</t>
    </rPh>
    <phoneticPr fontId="2"/>
  </si>
  <si>
    <t>2028年度</t>
    <rPh sb="4" eb="6">
      <t>ネンド</t>
    </rPh>
    <phoneticPr fontId="2"/>
  </si>
  <si>
    <r>
      <t>(６)二国間クレジット制度（JCM）等を活用した低炭素技術普及促進事業／
低炭素技術による市場創出促進事業／</t>
    </r>
    <r>
      <rPr>
        <b/>
        <u/>
        <sz val="16"/>
        <rFont val="ＭＳ 明朝"/>
        <family val="1"/>
        <charset val="128"/>
      </rPr>
      <t>実証事業</t>
    </r>
    <r>
      <rPr>
        <sz val="16"/>
        <rFont val="ＭＳ 明朝"/>
        <family val="1"/>
        <charset val="128"/>
      </rPr>
      <t>に係る年度展開</t>
    </r>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37" eb="40">
      <t>テイタンソ</t>
    </rPh>
    <rPh sb="40" eb="42">
      <t>ギジュツ</t>
    </rPh>
    <rPh sb="45" eb="47">
      <t>シジョウ</t>
    </rPh>
    <rPh sb="47" eb="49">
      <t>ソウシュツ</t>
    </rPh>
    <rPh sb="49" eb="51">
      <t>ソクシン</t>
    </rPh>
    <rPh sb="51" eb="53">
      <t>ジギョウ</t>
    </rPh>
    <rPh sb="54" eb="56">
      <t>ジッショウ</t>
    </rPh>
    <rPh sb="56" eb="58">
      <t>ジギョウ</t>
    </rPh>
    <rPh sb="59" eb="60">
      <t>カカ</t>
    </rPh>
    <rPh sb="61" eb="62">
      <t>ネン</t>
    </rPh>
    <rPh sb="62" eb="63">
      <t>ド</t>
    </rPh>
    <rPh sb="63" eb="65">
      <t>テンカイ</t>
    </rPh>
    <phoneticPr fontId="2"/>
  </si>
  <si>
    <t>2028年度</t>
    <rPh sb="4" eb="6">
      <t>ネンド</t>
    </rPh>
    <phoneticPr fontId="4"/>
  </si>
  <si>
    <r>
      <t>(７)二国間クレジット制度（JCM）等を活用した低炭素技術普及促進事業／
低炭素技術による市場創出促進事業/</t>
    </r>
    <r>
      <rPr>
        <b/>
        <u/>
        <sz val="16"/>
        <rFont val="ＭＳ 明朝"/>
        <family val="1"/>
        <charset val="128"/>
      </rPr>
      <t>定量化フォローアップ事業</t>
    </r>
    <r>
      <rPr>
        <sz val="16"/>
        <rFont val="ＭＳ 明朝"/>
        <family val="1"/>
        <charset val="128"/>
      </rPr>
      <t>に係る年度展開</t>
    </r>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54" eb="57">
      <t>テイリョウカ</t>
    </rPh>
    <rPh sb="64" eb="66">
      <t>ジギョウ</t>
    </rPh>
    <rPh sb="67" eb="68">
      <t>カカ</t>
    </rPh>
    <rPh sb="69" eb="70">
      <t>ネン</t>
    </rPh>
    <rPh sb="70" eb="71">
      <t>ド</t>
    </rPh>
    <rPh sb="71" eb="73">
      <t>テンカイ</t>
    </rPh>
    <phoneticPr fontId="2"/>
  </si>
  <si>
    <t>1-1　JCMプロジェクト設計</t>
    <rPh sb="13" eb="15">
      <t>セッケイ</t>
    </rPh>
    <phoneticPr fontId="4"/>
  </si>
  <si>
    <t>5.実証技術・システムの普及可能性の検討</t>
    <rPh sb="2" eb="6">
      <t>ジッショウギジュツ</t>
    </rPh>
    <rPh sb="12" eb="17">
      <t>フキュウカノウセイ</t>
    </rPh>
    <rPh sb="18" eb="20">
      <t>ケントウ</t>
    </rPh>
    <phoneticPr fontId="2"/>
  </si>
  <si>
    <t>6. 温室効果ガス排出削減量の定量化方法の検討</t>
    <rPh sb="3" eb="7">
      <t>オンシツコウカ</t>
    </rPh>
    <rPh sb="9" eb="11">
      <t>ハイシュツ</t>
    </rPh>
    <rPh sb="11" eb="14">
      <t>サクゲンリョウ</t>
    </rPh>
    <rPh sb="15" eb="20">
      <t>テイリョウカホウホウ</t>
    </rPh>
    <rPh sb="21" eb="23">
      <t>ケントウ</t>
    </rPh>
    <phoneticPr fontId="4"/>
  </si>
  <si>
    <t>7. 温室効果ガス排出削減効果・削減量の定量化試算</t>
    <rPh sb="3" eb="7">
      <t>オンシツコウカ</t>
    </rPh>
    <rPh sb="9" eb="15">
      <t>ハイシュツサクゲンコウカ</t>
    </rPh>
    <rPh sb="16" eb="19">
      <t>サクゲンリョウ</t>
    </rPh>
    <rPh sb="20" eb="23">
      <t>テイリョウカ</t>
    </rPh>
    <rPh sb="23" eb="25">
      <t>シサン</t>
    </rPh>
    <phoneticPr fontId="4"/>
  </si>
  <si>
    <t>8. 実証事業において導入しようとする技術・システムに係る政策連携や制度整備の推進に係る活動</t>
    <rPh sb="3" eb="5">
      <t>ジッショウ</t>
    </rPh>
    <rPh sb="5" eb="7">
      <t>ジギョウ</t>
    </rPh>
    <rPh sb="11" eb="13">
      <t>ドウニュウ</t>
    </rPh>
    <rPh sb="19" eb="21">
      <t>ギジュツ</t>
    </rPh>
    <rPh sb="27" eb="28">
      <t>カカワ</t>
    </rPh>
    <rPh sb="29" eb="31">
      <t>セイサク</t>
    </rPh>
    <rPh sb="31" eb="33">
      <t>レンケイ</t>
    </rPh>
    <rPh sb="34" eb="36">
      <t>セイド</t>
    </rPh>
    <rPh sb="36" eb="38">
      <t>セイビ</t>
    </rPh>
    <rPh sb="39" eb="41">
      <t>スイシン</t>
    </rPh>
    <rPh sb="42" eb="43">
      <t>カカワ</t>
    </rPh>
    <rPh sb="44" eb="46">
      <t>カツドウ</t>
    </rPh>
    <phoneticPr fontId="4"/>
  </si>
  <si>
    <t>4.実証設備導入工事・設置・据付・試運転</t>
    <rPh sb="2" eb="4">
      <t>ジッショウ</t>
    </rPh>
    <rPh sb="4" eb="6">
      <t>セツビ</t>
    </rPh>
    <rPh sb="6" eb="8">
      <t>ドウニュウ</t>
    </rPh>
    <rPh sb="8" eb="10">
      <t>コウジ</t>
    </rPh>
    <phoneticPr fontId="4"/>
  </si>
  <si>
    <t>5.実証運転</t>
    <phoneticPr fontId="4"/>
  </si>
  <si>
    <t>6.実証事業で導入する技術・システムに係る政策連携や制度整備の推進に係る活動</t>
    <phoneticPr fontId="4"/>
  </si>
  <si>
    <t>8.定量化に係る取組・手続き等</t>
    <rPh sb="2" eb="4">
      <t>テイリョウ</t>
    </rPh>
    <rPh sb="4" eb="5">
      <t>カ</t>
    </rPh>
    <rPh sb="6" eb="7">
      <t>カカワ</t>
    </rPh>
    <rPh sb="8" eb="10">
      <t>トリクミ</t>
    </rPh>
    <rPh sb="11" eb="13">
      <t>テツヅ</t>
    </rPh>
    <rPh sb="14" eb="15">
      <t>トウ</t>
    </rPh>
    <phoneticPr fontId="4"/>
  </si>
  <si>
    <t>7.普及のための活動</t>
    <rPh sb="2" eb="4">
      <t>フキュウ</t>
    </rPh>
    <rPh sb="8" eb="10">
      <t>カツドウ</t>
    </rPh>
    <phoneticPr fontId="4"/>
  </si>
  <si>
    <t>9.適用技術の普及可能性の検討</t>
    <rPh sb="2" eb="4">
      <t>テキヨウ</t>
    </rPh>
    <rPh sb="4" eb="6">
      <t>ギジュツ</t>
    </rPh>
    <rPh sb="7" eb="9">
      <t>フキュウ</t>
    </rPh>
    <rPh sb="9" eb="11">
      <t>カノウ</t>
    </rPh>
    <rPh sb="11" eb="12">
      <t>セイ</t>
    </rPh>
    <rPh sb="13" eb="15">
      <t>ケントウ</t>
    </rPh>
    <phoneticPr fontId="4"/>
  </si>
  <si>
    <t>10.リスクマネジメント</t>
    <phoneticPr fontId="4"/>
  </si>
  <si>
    <t>1. 定量化に係る取組・手続き等</t>
    <rPh sb="3" eb="5">
      <t>テイリョウ</t>
    </rPh>
    <rPh sb="5" eb="6">
      <t>カ</t>
    </rPh>
    <rPh sb="7" eb="8">
      <t>カカワ</t>
    </rPh>
    <rPh sb="9" eb="11">
      <t>トリクミ</t>
    </rPh>
    <rPh sb="12" eb="14">
      <t>テツヅ</t>
    </rPh>
    <rPh sb="15" eb="16">
      <t>トウ</t>
    </rPh>
    <phoneticPr fontId="2"/>
  </si>
  <si>
    <t>1-2　モニタリングの実施</t>
    <rPh sb="11" eb="13">
      <t>ジッシ</t>
    </rPh>
    <phoneticPr fontId="2"/>
  </si>
  <si>
    <t>1-3　モニタリングレポートの作成等</t>
    <rPh sb="14" eb="16">
      <t>サクセイ</t>
    </rPh>
    <rPh sb="17" eb="18">
      <t>トウ</t>
    </rPh>
    <phoneticPr fontId="4"/>
  </si>
  <si>
    <t>2. 普及のための活動</t>
    <phoneticPr fontId="2"/>
  </si>
  <si>
    <t>3. 政策連携や制度整備の推進に係る活動</t>
    <rPh sb="3" eb="5">
      <t>セイサク</t>
    </rPh>
    <rPh sb="5" eb="7">
      <t>レンケイ</t>
    </rPh>
    <rPh sb="8" eb="10">
      <t>セイド</t>
    </rPh>
    <rPh sb="10" eb="12">
      <t>セイビ</t>
    </rPh>
    <rPh sb="13" eb="15">
      <t>スイシン</t>
    </rPh>
    <rPh sb="16" eb="17">
      <t>カカ</t>
    </rPh>
    <rPh sb="18" eb="20">
      <t>カツドウ</t>
    </rPh>
    <phoneticPr fontId="2"/>
  </si>
  <si>
    <r>
      <t>(２)二国間クレジット制度（JCM）等を活用した低炭素技術普及促進事業／
低炭素技術による市場創出促進事業／</t>
    </r>
    <r>
      <rPr>
        <b/>
        <u/>
        <sz val="16"/>
        <rFont val="ＭＳ 明朝"/>
        <family val="1"/>
        <charset val="128"/>
      </rPr>
      <t>実証事業</t>
    </r>
    <r>
      <rPr>
        <sz val="16"/>
        <rFont val="ＭＳ 明朝"/>
        <family val="1"/>
        <charset val="128"/>
      </rPr>
      <t>の積算内訳</t>
    </r>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37" eb="38">
      <t>テイ</t>
    </rPh>
    <rPh sb="38" eb="40">
      <t>タンソ</t>
    </rPh>
    <rPh sb="39" eb="42">
      <t>テイタンソ</t>
    </rPh>
    <rPh sb="42" eb="44">
      <t>ギジュツ</t>
    </rPh>
    <rPh sb="44" eb="46">
      <t>フキュウ</t>
    </rPh>
    <rPh sb="46" eb="48">
      <t>ソクシン</t>
    </rPh>
    <rPh sb="48" eb="50">
      <t>ジギョウ</t>
    </rPh>
    <rPh sb="51" eb="54">
      <t>テイタンソ</t>
    </rPh>
    <rPh sb="54" eb="56">
      <t>ジッショウ</t>
    </rPh>
    <rPh sb="58" eb="60">
      <t>シジョウ</t>
    </rPh>
    <rPh sb="60" eb="62">
      <t>ソウシュツソクシンジギョウジッショウジギョウセキサンウチワケ</t>
    </rPh>
    <phoneticPr fontId="2"/>
  </si>
  <si>
    <r>
      <t>(１)二国間クレジット制度（JCM）等を活用した低炭素技術普及促進事業／
低炭素技術による市場創出促進事業／</t>
    </r>
    <r>
      <rPr>
        <b/>
        <u/>
        <sz val="16"/>
        <rFont val="ＭＳ 明朝"/>
        <family val="1"/>
        <charset val="128"/>
      </rPr>
      <t>実証前調査</t>
    </r>
    <r>
      <rPr>
        <sz val="16"/>
        <rFont val="ＭＳ 明朝"/>
        <family val="1"/>
        <charset val="128"/>
      </rPr>
      <t>の積算内訳</t>
    </r>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37" eb="40">
      <t>テイタンソ</t>
    </rPh>
    <rPh sb="40" eb="42">
      <t>ギジュツ</t>
    </rPh>
    <rPh sb="45" eb="47">
      <t>シジョウ</t>
    </rPh>
    <rPh sb="47" eb="49">
      <t>ソウシュツ</t>
    </rPh>
    <rPh sb="49" eb="51">
      <t>ソクシン</t>
    </rPh>
    <rPh sb="51" eb="53">
      <t>ジギョウ</t>
    </rPh>
    <rPh sb="54" eb="56">
      <t>ジッショウ</t>
    </rPh>
    <rPh sb="56" eb="57">
      <t>マエ</t>
    </rPh>
    <rPh sb="57" eb="59">
      <t>チョウサ</t>
    </rPh>
    <rPh sb="60" eb="62">
      <t>セキサン</t>
    </rPh>
    <rPh sb="62" eb="64">
      <t>ウチワケ</t>
    </rPh>
    <phoneticPr fontId="2"/>
  </si>
  <si>
    <r>
      <t>(３)二国間クレジット制度（JCM）等を活用した低炭素技術普及促進事業／
低炭素技術による市場創出促進事業／</t>
    </r>
    <r>
      <rPr>
        <b/>
        <u/>
        <sz val="16"/>
        <rFont val="ＭＳ 明朝"/>
        <family val="1"/>
        <charset val="128"/>
      </rPr>
      <t>定量化フォローアップ事業</t>
    </r>
    <r>
      <rPr>
        <sz val="16"/>
        <rFont val="ＭＳ 明朝"/>
        <family val="1"/>
        <charset val="128"/>
      </rPr>
      <t>の積算内訳</t>
    </r>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54" eb="56">
      <t>ソクシン</t>
    </rPh>
    <rPh sb="56" eb="58">
      <t>ジギョウ</t>
    </rPh>
    <rPh sb="59" eb="62">
      <t>テイリョウカ</t>
    </rPh>
    <rPh sb="62" eb="64">
      <t>ソクシン</t>
    </rPh>
    <rPh sb="64" eb="66">
      <t>ジギョウ</t>
    </rPh>
    <rPh sb="68" eb="71">
      <t>テイリョウカジギョウセキサンウチワケ</t>
    </rPh>
    <phoneticPr fontId="2"/>
  </si>
  <si>
    <t>※(1)実証前調査積算内訳、(2)実証事業積算内訳、(3)定量化フォローアップ事業積算内訳の各項目合計額を転記してください。</t>
    <rPh sb="4" eb="6">
      <t>ジッショウ</t>
    </rPh>
    <rPh sb="6" eb="7">
      <t>マエ</t>
    </rPh>
    <rPh sb="7" eb="9">
      <t>チョウサ</t>
    </rPh>
    <rPh sb="9" eb="11">
      <t>セキサン</t>
    </rPh>
    <rPh sb="11" eb="13">
      <t>ウチワケ</t>
    </rPh>
    <rPh sb="17" eb="19">
      <t>ジッショウ</t>
    </rPh>
    <rPh sb="19" eb="21">
      <t>ジギョウ</t>
    </rPh>
    <rPh sb="21" eb="23">
      <t>セキサン</t>
    </rPh>
    <rPh sb="23" eb="25">
      <t>ウチワケ</t>
    </rPh>
    <rPh sb="29" eb="32">
      <t>テイリョウカ</t>
    </rPh>
    <rPh sb="39" eb="41">
      <t>ジギョウ</t>
    </rPh>
    <rPh sb="41" eb="43">
      <t>セキサン</t>
    </rPh>
    <rPh sb="43" eb="45">
      <t>ウチワケ</t>
    </rPh>
    <rPh sb="46" eb="49">
      <t>カクコウモク</t>
    </rPh>
    <rPh sb="49" eb="51">
      <t>ゴウケイ</t>
    </rPh>
    <rPh sb="51" eb="52">
      <t>ガク</t>
    </rPh>
    <rPh sb="53" eb="55">
      <t>テンキ</t>
    </rPh>
    <phoneticPr fontId="2"/>
  </si>
  <si>
    <r>
      <t>(５)二国間クレジット制度（JCM）等を活用した低炭素技術普及促進事業／
低炭素技術による市場創出促進事業／</t>
    </r>
    <r>
      <rPr>
        <b/>
        <u/>
        <sz val="16"/>
        <rFont val="ＭＳ 明朝"/>
        <family val="1"/>
        <charset val="128"/>
      </rPr>
      <t>実証前調査</t>
    </r>
    <r>
      <rPr>
        <sz val="16"/>
        <rFont val="ＭＳ 明朝"/>
        <family val="1"/>
        <charset val="128"/>
      </rPr>
      <t>に係る年度展開</t>
    </r>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37" eb="38">
      <t>テイ</t>
    </rPh>
    <rPh sb="38" eb="40">
      <t>タンソ</t>
    </rPh>
    <rPh sb="39" eb="42">
      <t>テイタンソ</t>
    </rPh>
    <rPh sb="42" eb="44">
      <t>ギジュツ</t>
    </rPh>
    <rPh sb="44" eb="46">
      <t>フキュウ</t>
    </rPh>
    <rPh sb="46" eb="48">
      <t>ソクシン</t>
    </rPh>
    <rPh sb="48" eb="50">
      <t>ジギョウ</t>
    </rPh>
    <rPh sb="51" eb="54">
      <t>テイタンソ</t>
    </rPh>
    <rPh sb="54" eb="56">
      <t>ジッショウ</t>
    </rPh>
    <rPh sb="58" eb="60">
      <t>シジョウ</t>
    </rPh>
    <rPh sb="60" eb="62">
      <t>ソウシュツ</t>
    </rPh>
    <rPh sb="62" eb="64">
      <t>ソクシン</t>
    </rPh>
    <rPh sb="64" eb="66">
      <t>ジギョウジッショウマエチョウサカカネンドテンカイ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</si>
</sst>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明朝"/>
      <family val="1"/>
      <charset val="128"/>
    </font>
    <font>
      <sz val="16"/>
      <color theme="1"/>
      <name val="ＭＳ 明朝"/>
      <family val="1"/>
      <charset val="128"/>
    </font>
    <font>
      <sz val="16"/>
      <name val="ＭＳ 明朝"/>
      <family val="1"/>
      <charset val="128"/>
    </font>
    <font>
      <b/>
      <sz val="16"/>
      <name val="ＭＳ 明朝"/>
      <family val="1"/>
      <charset val="128"/>
    </font>
    <font>
      <sz val="11"/>
      <name val="ＭＳ 明朝"/>
      <family val="1"/>
      <charset val="128"/>
    </font>
    <font>
      <sz val="11"/>
      <color rgb="FFFF0000"/>
      <name val="ＭＳ 明朝"/>
      <family val="1"/>
      <charset val="128"/>
    </font>
    <font>
      <sz val="9"/>
      <color theme="1"/>
      <name val="ＭＳ 明朝"/>
      <family val="1"/>
      <charset val="128"/>
    </font>
    <font>
      <b/>
      <sz val="11"/>
      <color theme="1"/>
      <name val="ＭＳ 明朝"/>
      <family val="1"/>
      <charset val="128"/>
    </font>
    <font>
      <b/>
      <sz val="11"/>
      <name val="ＭＳ 明朝"/>
      <family val="1"/>
      <charset val="128"/>
    </font>
    <font>
      <sz val="8"/>
      <color theme="1"/>
      <name val="ＭＳ 明朝"/>
      <family val="1"/>
      <charset val="128"/>
    </font>
    <font>
      <b/>
      <sz val="12"/>
      <color rgb="FFFF0000"/>
      <name val="ＭＳ 明朝"/>
      <family val="1"/>
      <charset val="128"/>
    </font>
    <font>
      <b/>
      <sz val="12"/>
      <name val="ＭＳ 明朝"/>
      <family val="1"/>
      <charset val="128"/>
    </font>
    <font>
      <sz val="10"/>
      <color theme="1"/>
      <name val="ＭＳ 明朝"/>
      <family val="1"/>
      <charset val="128"/>
    </font>
    <font>
      <sz val="8"/>
      <name val="ＭＳ 明朝"/>
      <family val="1"/>
      <charset val="128"/>
    </font>
    <font>
      <b/>
      <u/>
      <sz val="16"/>
      <name val="ＭＳ 明朝"/>
      <family val="1"/>
      <charset val="128"/>
    </font>
    <font>
      <b/>
      <u/>
      <sz val="11"/>
      <color rgb="FFFF0000"/>
      <name val="ＭＳ 明朝"/>
      <family val="1"/>
      <charset val="128"/>
    </font>
    <font>
      <sz val="12"/>
      <color theme="1"/>
      <name val="ＭＳ 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57">
    <xf numFmtId="0" fontId="0" fillId="0" borderId="0" xfId="0">
      <alignment vertical="center"/>
    </xf>
    <xf numFmtId="0" fontId="5" fillId="0" borderId="0" xfId="0" applyFont="1">
      <alignment vertical="center"/>
    </xf>
    <xf numFmtId="0" fontId="6" fillId="0" borderId="0" xfId="0" applyFont="1" applyAlignment="1">
      <alignment horizontal="right" vertical="center"/>
    </xf>
    <xf numFmtId="38" fontId="5" fillId="0" borderId="0" xfId="1" applyFont="1">
      <alignment vertical="center"/>
    </xf>
    <xf numFmtId="0" fontId="5" fillId="0" borderId="0" xfId="0" applyFont="1" applyAlignment="1">
      <alignment horizontal="right" vertical="center"/>
    </xf>
    <xf numFmtId="38" fontId="5" fillId="0" borderId="19" xfId="1" applyFont="1" applyBorder="1" applyAlignment="1">
      <alignment horizontal="center" vertical="center"/>
    </xf>
    <xf numFmtId="38" fontId="5" fillId="0" borderId="2" xfId="1" applyFont="1" applyBorder="1" applyAlignment="1">
      <alignment horizontal="center" vertical="center"/>
    </xf>
    <xf numFmtId="38" fontId="5" fillId="0" borderId="0" xfId="1" applyFont="1" applyAlignment="1">
      <alignment horizontal="center" vertical="center"/>
    </xf>
    <xf numFmtId="38" fontId="5" fillId="0" borderId="19" xfId="1" applyFont="1" applyBorder="1">
      <alignment vertical="center"/>
    </xf>
    <xf numFmtId="38" fontId="5" fillId="0" borderId="19" xfId="1" applyFont="1" applyBorder="1" applyAlignment="1">
      <alignment vertical="center" wrapText="1"/>
    </xf>
    <xf numFmtId="38" fontId="5" fillId="0" borderId="20" xfId="1" quotePrefix="1" applyFont="1" applyBorder="1">
      <alignment vertical="center"/>
    </xf>
    <xf numFmtId="38" fontId="5" fillId="0" borderId="1" xfId="1" applyFont="1" applyBorder="1" applyAlignment="1">
      <alignment vertical="center"/>
    </xf>
    <xf numFmtId="38" fontId="5" fillId="0" borderId="20" xfId="1" applyFont="1" applyBorder="1">
      <alignment vertical="center"/>
    </xf>
    <xf numFmtId="38" fontId="5" fillId="0" borderId="1" xfId="1" applyFont="1" applyBorder="1">
      <alignment vertical="center"/>
    </xf>
    <xf numFmtId="38" fontId="5" fillId="0" borderId="21" xfId="1" applyFont="1" applyBorder="1">
      <alignment vertical="center"/>
    </xf>
    <xf numFmtId="38" fontId="5" fillId="0" borderId="20" xfId="1" applyFont="1" applyBorder="1" applyAlignment="1">
      <alignment horizontal="center" vertical="center"/>
    </xf>
    <xf numFmtId="38" fontId="5" fillId="0" borderId="2" xfId="1" applyFont="1" applyBorder="1">
      <alignment vertical="center"/>
    </xf>
    <xf numFmtId="38" fontId="5" fillId="0" borderId="21" xfId="1" applyFont="1" applyBorder="1" applyAlignment="1">
      <alignment horizontal="center" vertical="center"/>
    </xf>
    <xf numFmtId="38" fontId="5" fillId="0" borderId="1" xfId="1" applyFont="1" applyBorder="1" applyAlignment="1">
      <alignment horizontal="left" vertical="center"/>
    </xf>
    <xf numFmtId="38" fontId="10" fillId="0" borderId="0" xfId="1" applyFont="1" applyFill="1" applyBorder="1" applyAlignment="1">
      <alignment horizontal="left" vertical="center"/>
    </xf>
    <xf numFmtId="38" fontId="5" fillId="0" borderId="21" xfId="1" applyFont="1" applyFill="1" applyBorder="1" applyAlignment="1">
      <alignment horizontal="center" vertical="center"/>
    </xf>
    <xf numFmtId="38" fontId="5" fillId="0" borderId="21" xfId="1" applyFont="1" applyFill="1" applyBorder="1">
      <alignment vertical="center"/>
    </xf>
    <xf numFmtId="38" fontId="5" fillId="0" borderId="19" xfId="1" applyFont="1" applyBorder="1" applyAlignment="1">
      <alignment horizontal="left" vertical="center"/>
    </xf>
    <xf numFmtId="38" fontId="5" fillId="0" borderId="1" xfId="1" applyFont="1" applyBorder="1" applyAlignment="1">
      <alignment horizontal="center" vertical="center"/>
    </xf>
    <xf numFmtId="38" fontId="5" fillId="0" borderId="1" xfId="1" applyFont="1" applyBorder="1" applyAlignment="1">
      <alignment horizontal="center" vertical="center" wrapText="1"/>
    </xf>
    <xf numFmtId="38" fontId="5" fillId="0" borderId="1" xfId="1" applyFont="1" applyFill="1" applyBorder="1">
      <alignment vertical="center"/>
    </xf>
    <xf numFmtId="38" fontId="5" fillId="0" borderId="0" xfId="1" applyFont="1" applyBorder="1">
      <alignment vertical="center"/>
    </xf>
    <xf numFmtId="0" fontId="5" fillId="2" borderId="8"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12" fillId="2" borderId="9" xfId="0" applyFont="1" applyFill="1" applyBorder="1">
      <alignment vertical="center"/>
    </xf>
    <xf numFmtId="38" fontId="12" fillId="2" borderId="10" xfId="0" applyNumberFormat="1" applyFont="1" applyFill="1" applyBorder="1">
      <alignment vertical="center"/>
    </xf>
    <xf numFmtId="0" fontId="5" fillId="0" borderId="2" xfId="0" applyFont="1" applyBorder="1">
      <alignment vertical="center"/>
    </xf>
    <xf numFmtId="38" fontId="12" fillId="0" borderId="11" xfId="0" applyNumberFormat="1" applyFont="1" applyBorder="1">
      <alignment vertical="center"/>
    </xf>
    <xf numFmtId="0" fontId="12" fillId="0" borderId="12" xfId="0" applyFont="1" applyBorder="1">
      <alignment vertical="center"/>
    </xf>
    <xf numFmtId="0" fontId="12" fillId="0" borderId="11" xfId="0" applyFont="1" applyBorder="1">
      <alignment vertical="center"/>
    </xf>
    <xf numFmtId="0" fontId="5" fillId="2" borderId="2" xfId="0" applyFont="1" applyFill="1" applyBorder="1">
      <alignment vertical="center"/>
    </xf>
    <xf numFmtId="0" fontId="5" fillId="2" borderId="0" xfId="0" applyFont="1" applyFill="1">
      <alignment vertical="center"/>
    </xf>
    <xf numFmtId="38" fontId="5" fillId="2" borderId="0" xfId="1" applyFont="1" applyFill="1" applyBorder="1">
      <alignment vertical="center"/>
    </xf>
    <xf numFmtId="0" fontId="12" fillId="2" borderId="11" xfId="0" applyFont="1" applyFill="1" applyBorder="1">
      <alignment vertical="center"/>
    </xf>
    <xf numFmtId="38" fontId="12" fillId="2" borderId="12" xfId="0" applyNumberFormat="1" applyFont="1" applyFill="1" applyBorder="1">
      <alignment vertical="center"/>
    </xf>
    <xf numFmtId="38" fontId="5" fillId="0" borderId="0" xfId="0" applyNumberFormat="1" applyFont="1">
      <alignment vertical="center"/>
    </xf>
    <xf numFmtId="0" fontId="5" fillId="2" borderId="0" xfId="0" applyFont="1" applyFill="1" applyAlignment="1">
      <alignment horizontal="right" vertical="center"/>
    </xf>
    <xf numFmtId="0" fontId="9" fillId="0" borderId="0" xfId="0" applyFont="1">
      <alignment vertical="center"/>
    </xf>
    <xf numFmtId="0" fontId="9" fillId="0" borderId="8" xfId="0" applyFont="1" applyBorder="1">
      <alignment vertical="center"/>
    </xf>
    <xf numFmtId="0" fontId="9" fillId="0" borderId="3" xfId="0" applyFont="1" applyBorder="1">
      <alignment vertical="center"/>
    </xf>
    <xf numFmtId="0" fontId="9" fillId="0" borderId="10" xfId="0" applyFont="1" applyBorder="1">
      <alignment vertical="center"/>
    </xf>
    <xf numFmtId="0" fontId="13" fillId="0" borderId="13" xfId="0" applyFont="1" applyBorder="1">
      <alignment vertical="center"/>
    </xf>
    <xf numFmtId="38" fontId="13" fillId="0" borderId="14"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7" xfId="0" applyFont="1" applyBorder="1">
      <alignment vertical="center"/>
    </xf>
    <xf numFmtId="0" fontId="5" fillId="0" borderId="0" xfId="0" applyFont="1" applyAlignment="1">
      <alignment horizontal="left" vertical="center"/>
    </xf>
    <xf numFmtId="38" fontId="5" fillId="0" borderId="0" xfId="1" applyFont="1" applyAlignment="1">
      <alignment horizontal="left" vertical="center"/>
    </xf>
    <xf numFmtId="0" fontId="6" fillId="0" borderId="0" xfId="0" applyFont="1" applyAlignment="1">
      <alignment horizontal="left" vertical="center"/>
    </xf>
    <xf numFmtId="0" fontId="7" fillId="3" borderId="0" xfId="0" applyFont="1" applyFill="1" applyAlignment="1">
      <alignment horizontal="left" vertical="center" wrapText="1"/>
    </xf>
    <xf numFmtId="38" fontId="5" fillId="0" borderId="22" xfId="1" applyFont="1" applyBorder="1" applyAlignment="1">
      <alignment horizontal="center" vertical="center"/>
    </xf>
    <xf numFmtId="38" fontId="5" fillId="0" borderId="1" xfId="1" applyFont="1" applyFill="1" applyBorder="1" applyAlignment="1">
      <alignment vertical="center"/>
    </xf>
    <xf numFmtId="38" fontId="10" fillId="0" borderId="0" xfId="1" applyFont="1" applyBorder="1" applyAlignment="1">
      <alignment vertical="center" wrapText="1"/>
    </xf>
    <xf numFmtId="38" fontId="5" fillId="0" borderId="0" xfId="1" applyFont="1" applyFill="1" applyBorder="1">
      <alignment vertical="center"/>
    </xf>
    <xf numFmtId="0" fontId="14" fillId="0" borderId="0" xfId="0" applyFont="1">
      <alignment vertical="center"/>
    </xf>
    <xf numFmtId="38" fontId="5" fillId="0" borderId="7" xfId="1" applyFont="1" applyFill="1" applyBorder="1" applyAlignment="1">
      <alignment horizontal="center" vertical="center"/>
    </xf>
    <xf numFmtId="38" fontId="5" fillId="0" borderId="4" xfId="1" applyFont="1" applyFill="1" applyBorder="1" applyAlignment="1">
      <alignment horizontal="left" vertical="center"/>
    </xf>
    <xf numFmtId="38" fontId="5" fillId="0" borderId="20" xfId="1" applyFont="1" applyBorder="1" applyAlignment="1">
      <alignment vertical="center" wrapText="1"/>
    </xf>
    <xf numFmtId="38" fontId="5" fillId="0" borderId="21" xfId="1" applyFont="1" applyBorder="1" applyAlignment="1">
      <alignment horizontal="center" vertical="center" wrapText="1"/>
    </xf>
    <xf numFmtId="38" fontId="5" fillId="0" borderId="19" xfId="1" applyFont="1" applyBorder="1" applyAlignment="1">
      <alignment horizontal="left" vertical="center" wrapText="1"/>
    </xf>
    <xf numFmtId="38" fontId="5" fillId="0" borderId="20" xfId="1" applyFont="1" applyBorder="1" applyAlignment="1">
      <alignment horizontal="center" vertical="center" wrapText="1"/>
    </xf>
    <xf numFmtId="38" fontId="9" fillId="0" borderId="0" xfId="1" applyFont="1" applyFill="1" applyBorder="1">
      <alignment vertical="center"/>
    </xf>
    <xf numFmtId="0" fontId="18" fillId="0" borderId="0" xfId="0" applyFont="1">
      <alignment vertical="center"/>
    </xf>
    <xf numFmtId="0" fontId="9" fillId="0" borderId="0" xfId="0" applyFont="1" applyAlignment="1">
      <alignment horizontal="right" vertical="center"/>
    </xf>
    <xf numFmtId="0" fontId="11" fillId="0" borderId="0" xfId="0" applyFont="1">
      <alignment vertical="center"/>
    </xf>
    <xf numFmtId="38" fontId="5" fillId="0" borderId="0" xfId="1" applyFont="1" applyFill="1">
      <alignment vertical="center"/>
    </xf>
    <xf numFmtId="0" fontId="14" fillId="0" borderId="0" xfId="0" applyFont="1" applyAlignment="1">
      <alignment vertical="center" wrapText="1"/>
    </xf>
    <xf numFmtId="38" fontId="5" fillId="0" borderId="4" xfId="1" applyFont="1" applyFill="1" applyBorder="1">
      <alignment vertical="center"/>
    </xf>
    <xf numFmtId="0" fontId="13" fillId="0" borderId="8" xfId="0" applyFont="1" applyBorder="1">
      <alignment vertical="center"/>
    </xf>
    <xf numFmtId="0" fontId="13" fillId="0" borderId="4" xfId="0" applyFont="1" applyBorder="1">
      <alignment vertical="center"/>
    </xf>
    <xf numFmtId="0" fontId="5" fillId="0" borderId="20" xfId="1" applyNumberFormat="1" applyFont="1" applyBorder="1" applyAlignment="1">
      <alignment horizontal="left" vertical="center" wrapText="1"/>
    </xf>
    <xf numFmtId="0" fontId="7" fillId="3" borderId="0" xfId="0" applyFont="1" applyFill="1" applyAlignment="1">
      <alignment vertical="center" wrapText="1"/>
    </xf>
    <xf numFmtId="38" fontId="5" fillId="0" borderId="7" xfId="1" applyFont="1" applyBorder="1" applyAlignment="1">
      <alignment horizontal="center" vertical="center"/>
    </xf>
    <xf numFmtId="38" fontId="5" fillId="4" borderId="1" xfId="1" applyFont="1" applyFill="1" applyBorder="1">
      <alignment vertical="center"/>
    </xf>
    <xf numFmtId="38" fontId="5" fillId="4" borderId="22" xfId="1" applyFont="1" applyFill="1" applyBorder="1" applyAlignment="1">
      <alignment horizontal="center" vertical="center"/>
    </xf>
    <xf numFmtId="38" fontId="5" fillId="0" borderId="7" xfId="1" applyFont="1" applyFill="1" applyBorder="1">
      <alignment vertical="center"/>
    </xf>
    <xf numFmtId="38" fontId="17" fillId="0" borderId="4" xfId="1" applyFont="1" applyFill="1" applyBorder="1" applyAlignment="1">
      <alignment horizontal="left" vertical="center"/>
    </xf>
    <xf numFmtId="38" fontId="5" fillId="0" borderId="7" xfId="1" applyFont="1" applyFill="1" applyBorder="1" applyAlignment="1">
      <alignment horizontal="center" vertical="center" wrapText="1"/>
    </xf>
    <xf numFmtId="38" fontId="5" fillId="0" borderId="4" xfId="1" applyFont="1" applyBorder="1" applyAlignment="1">
      <alignment horizontal="left" vertical="center"/>
    </xf>
    <xf numFmtId="38" fontId="19" fillId="0" borderId="0" xfId="1" applyFont="1" applyFill="1" applyAlignment="1">
      <alignment horizontal="center" vertical="center"/>
    </xf>
    <xf numFmtId="38" fontId="20" fillId="0" borderId="0" xfId="1" applyFont="1" applyFill="1" applyAlignment="1">
      <alignment horizontal="center" vertical="center"/>
    </xf>
    <xf numFmtId="0" fontId="7" fillId="3" borderId="0" xfId="0" applyFont="1" applyFill="1" applyAlignment="1">
      <alignment horizontal="center" vertical="center" wrapText="1"/>
    </xf>
    <xf numFmtId="0" fontId="21" fillId="0" borderId="0" xfId="0" applyFont="1">
      <alignment vertical="center"/>
    </xf>
    <xf numFmtId="38" fontId="5" fillId="0" borderId="0" xfId="1" applyFont="1" applyBorder="1" applyAlignment="1">
      <alignment horizontal="center" vertical="center"/>
    </xf>
    <xf numFmtId="38" fontId="6" fillId="0" borderId="0" xfId="1" applyFont="1" applyAlignment="1">
      <alignment horizontal="right" vertical="center"/>
    </xf>
    <xf numFmtId="38" fontId="9" fillId="0" borderId="1" xfId="1" applyFont="1" applyBorder="1" applyAlignment="1">
      <alignment horizontal="center" vertical="center" wrapText="1"/>
    </xf>
    <xf numFmtId="38" fontId="9" fillId="0" borderId="22" xfId="1" applyFont="1" applyBorder="1" applyAlignment="1">
      <alignment horizontal="center" vertical="center"/>
    </xf>
    <xf numFmtId="38" fontId="9" fillId="0" borderId="1" xfId="1" applyFont="1" applyBorder="1">
      <alignment vertical="center"/>
    </xf>
    <xf numFmtId="38" fontId="9" fillId="0" borderId="20" xfId="1" applyFont="1" applyBorder="1">
      <alignment vertical="center"/>
    </xf>
    <xf numFmtId="38" fontId="9" fillId="0" borderId="1" xfId="1" applyFont="1" applyFill="1" applyBorder="1">
      <alignment vertical="center"/>
    </xf>
    <xf numFmtId="38" fontId="9" fillId="0" borderId="19" xfId="1" applyFont="1" applyBorder="1">
      <alignment vertical="center"/>
    </xf>
    <xf numFmtId="38" fontId="9" fillId="0" borderId="1" xfId="1" applyFont="1" applyFill="1" applyBorder="1" applyAlignment="1">
      <alignment vertical="center"/>
    </xf>
    <xf numFmtId="38" fontId="9" fillId="0" borderId="1" xfId="1" applyFont="1" applyBorder="1" applyAlignment="1">
      <alignment vertical="center"/>
    </xf>
    <xf numFmtId="38" fontId="9" fillId="0" borderId="1" xfId="1" applyFont="1" applyBorder="1" applyAlignment="1">
      <alignment horizontal="left" vertical="center"/>
    </xf>
    <xf numFmtId="38" fontId="9" fillId="0" borderId="0" xfId="1" applyFont="1" applyFill="1" applyBorder="1" applyAlignment="1">
      <alignment horizontal="left" vertical="center"/>
    </xf>
    <xf numFmtId="38" fontId="9" fillId="0" borderId="0" xfId="1" applyFont="1">
      <alignment vertical="center"/>
    </xf>
    <xf numFmtId="38" fontId="9" fillId="4" borderId="1" xfId="1" applyFont="1" applyFill="1" applyBorder="1">
      <alignment vertical="center"/>
    </xf>
    <xf numFmtId="38" fontId="9" fillId="4" borderId="1" xfId="1" applyFont="1" applyFill="1" applyBorder="1" applyAlignment="1">
      <alignment horizontal="center" vertical="center"/>
    </xf>
    <xf numFmtId="38" fontId="9" fillId="4" borderId="1" xfId="1" applyFont="1" applyFill="1" applyBorder="1" applyAlignment="1">
      <alignment horizontal="left" vertical="center"/>
    </xf>
    <xf numFmtId="0" fontId="10" fillId="0" borderId="0" xfId="0" applyFont="1" applyAlignment="1">
      <alignment horizontal="left" vertical="center"/>
    </xf>
    <xf numFmtId="0" fontId="5" fillId="0" borderId="0" xfId="0" applyFont="1" applyAlignment="1">
      <alignment horizontal="left" vertical="center" wrapText="1"/>
    </xf>
    <xf numFmtId="0" fontId="5" fillId="2" borderId="2" xfId="0" applyFont="1" applyFill="1" applyBorder="1" applyAlignment="1">
      <alignment horizontal="left" vertical="center"/>
    </xf>
    <xf numFmtId="0" fontId="5" fillId="2" borderId="0" xfId="0" applyFont="1" applyFill="1" applyAlignment="1">
      <alignment horizontal="left" vertical="center"/>
    </xf>
    <xf numFmtId="38" fontId="9" fillId="0" borderId="15" xfId="0" applyNumberFormat="1" applyFont="1" applyBorder="1" applyAlignment="1">
      <alignment horizontal="right" vertical="center"/>
    </xf>
    <xf numFmtId="38" fontId="9" fillId="0" borderId="16" xfId="0" applyNumberFormat="1" applyFont="1" applyBorder="1" applyAlignment="1">
      <alignment horizontal="right" vertical="center"/>
    </xf>
    <xf numFmtId="38" fontId="9" fillId="0" borderId="4" xfId="1" applyFont="1" applyBorder="1" applyAlignment="1">
      <alignment horizontal="right" vertical="center"/>
    </xf>
    <xf numFmtId="38" fontId="9" fillId="0" borderId="7" xfId="1" applyFont="1" applyBorder="1" applyAlignment="1">
      <alignment horizontal="right" vertical="center"/>
    </xf>
    <xf numFmtId="38" fontId="13" fillId="0" borderId="4" xfId="1" applyFont="1" applyBorder="1" applyAlignment="1">
      <alignment horizontal="right" vertical="center"/>
    </xf>
    <xf numFmtId="38" fontId="13" fillId="0" borderId="7" xfId="1" applyFont="1" applyBorder="1" applyAlignment="1">
      <alignment horizontal="right" vertical="center"/>
    </xf>
    <xf numFmtId="0" fontId="7" fillId="3" borderId="0" xfId="0" applyFont="1" applyFill="1" applyAlignment="1">
      <alignment horizontal="center" vertical="center" wrapText="1"/>
    </xf>
    <xf numFmtId="0" fontId="5" fillId="0" borderId="6" xfId="0" applyFont="1" applyBorder="1" applyAlignment="1">
      <alignment horizontal="left"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5" fillId="0" borderId="0" xfId="0" applyFont="1" applyAlignment="1">
      <alignment horizontal="center" vertical="center"/>
    </xf>
    <xf numFmtId="0" fontId="15" fillId="3" borderId="0" xfId="0" applyFont="1" applyFill="1" applyAlignment="1">
      <alignment horizontal="center" vertical="center"/>
    </xf>
    <xf numFmtId="0" fontId="16" fillId="3" borderId="0" xfId="0" applyFont="1" applyFill="1" applyAlignment="1">
      <alignment horizontal="center" vertical="center"/>
    </xf>
    <xf numFmtId="0" fontId="5" fillId="0" borderId="2" xfId="0" applyFont="1" applyBorder="1" applyAlignment="1">
      <alignment horizontal="left" vertical="center"/>
    </xf>
    <xf numFmtId="0" fontId="5" fillId="0" borderId="0" xfId="0" applyFont="1" applyAlignment="1">
      <alignment horizontal="left" vertical="center"/>
    </xf>
    <xf numFmtId="0" fontId="7" fillId="0" borderId="0" xfId="0" applyFont="1" applyAlignment="1">
      <alignment horizontal="center" vertical="center" wrapText="1"/>
    </xf>
    <xf numFmtId="0" fontId="10" fillId="0" borderId="0" xfId="0" applyFont="1" applyAlignment="1">
      <alignment horizontal="left" vertical="center" wrapText="1"/>
    </xf>
    <xf numFmtId="38" fontId="5" fillId="0" borderId="4" xfId="1" applyFont="1" applyBorder="1" applyAlignment="1">
      <alignment horizontal="center" vertical="center"/>
    </xf>
    <xf numFmtId="38" fontId="5" fillId="0" borderId="7" xfId="1" applyFont="1" applyBorder="1" applyAlignment="1">
      <alignment horizontal="center" vertical="center"/>
    </xf>
    <xf numFmtId="38" fontId="8" fillId="3" borderId="0" xfId="1" applyFont="1" applyFill="1" applyAlignment="1">
      <alignment vertical="center"/>
    </xf>
    <xf numFmtId="38" fontId="9" fillId="3" borderId="0" xfId="1" applyFont="1" applyFill="1" applyAlignment="1">
      <alignment vertical="center"/>
    </xf>
    <xf numFmtId="38" fontId="7" fillId="3" borderId="0" xfId="1" applyFont="1" applyFill="1" applyAlignment="1">
      <alignment vertical="center"/>
    </xf>
    <xf numFmtId="38" fontId="9" fillId="0" borderId="19" xfId="1" applyFont="1" applyBorder="1" applyAlignment="1">
      <alignment horizontal="center" vertical="center"/>
    </xf>
    <xf numFmtId="38" fontId="9" fillId="0" borderId="21" xfId="1" applyFont="1" applyBorder="1" applyAlignment="1">
      <alignment horizontal="center" vertical="center"/>
    </xf>
    <xf numFmtId="38" fontId="9" fillId="0" borderId="4" xfId="1" applyFont="1" applyBorder="1" applyAlignment="1">
      <alignment horizontal="center" vertical="center"/>
    </xf>
    <xf numFmtId="38" fontId="9" fillId="0" borderId="5" xfId="1" applyFont="1" applyBorder="1" applyAlignment="1">
      <alignment horizontal="center" vertical="center"/>
    </xf>
    <xf numFmtId="38" fontId="9" fillId="0" borderId="7" xfId="1" applyFont="1" applyBorder="1" applyAlignment="1">
      <alignment horizontal="center" vertical="center"/>
    </xf>
    <xf numFmtId="38" fontId="10" fillId="3" borderId="6" xfId="1" applyFont="1" applyFill="1" applyBorder="1" applyAlignment="1">
      <alignment vertical="center"/>
    </xf>
    <xf numFmtId="38" fontId="5" fillId="0" borderId="19" xfId="1" applyFont="1" applyBorder="1" applyAlignment="1">
      <alignment horizontal="center" vertical="center"/>
    </xf>
    <xf numFmtId="38" fontId="5" fillId="0" borderId="21" xfId="1" applyFont="1" applyBorder="1" applyAlignment="1">
      <alignment horizontal="center" vertical="center"/>
    </xf>
    <xf numFmtId="38" fontId="5" fillId="0" borderId="5" xfId="1" applyFont="1" applyBorder="1" applyAlignment="1">
      <alignment horizontal="center" vertical="center"/>
    </xf>
    <xf numFmtId="0" fontId="21" fillId="0" borderId="6" xfId="0" applyFont="1" applyBorder="1">
      <alignment vertical="center"/>
    </xf>
    <xf numFmtId="0" fontId="21" fillId="0" borderId="0" xfId="0" applyFont="1">
      <alignment vertical="center"/>
    </xf>
    <xf numFmtId="38" fontId="10" fillId="3" borderId="0" xfId="1" applyFont="1" applyFill="1" applyAlignment="1">
      <alignment vertical="center"/>
    </xf>
    <xf numFmtId="0" fontId="0" fillId="0" borderId="0" xfId="0" applyAlignment="1">
      <alignment horizontal="center" vertical="center" wrapText="1"/>
    </xf>
    <xf numFmtId="38" fontId="7" fillId="3" borderId="0" xfId="1" applyFont="1" applyFill="1" applyAlignment="1">
      <alignment horizontal="center" vertical="center"/>
    </xf>
    <xf numFmtId="38" fontId="5" fillId="0" borderId="20" xfId="1" applyFont="1" applyBorder="1" applyAlignment="1">
      <alignment horizontal="center" vertical="center"/>
    </xf>
    <xf numFmtId="38" fontId="19" fillId="3" borderId="0" xfId="1" applyFont="1" applyFill="1" applyAlignment="1">
      <alignment horizontal="center" vertical="center"/>
    </xf>
    <xf numFmtId="38" fontId="20" fillId="3" borderId="0" xfId="1" applyFont="1" applyFill="1" applyAlignment="1">
      <alignment horizontal="center" vertical="center"/>
    </xf>
    <xf numFmtId="38" fontId="5" fillId="0" borderId="19" xfId="1" applyFont="1" applyBorder="1" applyAlignment="1">
      <alignment horizontal="center" vertical="center" wrapText="1"/>
    </xf>
    <xf numFmtId="38" fontId="10" fillId="0" borderId="3" xfId="1" applyFont="1" applyBorder="1" applyAlignment="1">
      <alignment vertical="center" wrapText="1"/>
    </xf>
    <xf numFmtId="38" fontId="5" fillId="0" borderId="1" xfId="1" applyFont="1" applyBorder="1" applyAlignment="1">
      <alignment horizontal="center" vertical="center"/>
    </xf>
    <xf numFmtId="0" fontId="5" fillId="0" borderId="4" xfId="1" applyNumberFormat="1" applyFont="1" applyFill="1" applyBorder="1" applyAlignment="1">
      <alignment horizontal="left" vertical="center" wrapText="1"/>
    </xf>
    <xf numFmtId="0" fontId="0" fillId="0" borderId="7" xfId="0" applyBorder="1" applyAlignment="1">
      <alignment vertical="center" wrapText="1"/>
    </xf>
    <xf numFmtId="38" fontId="19" fillId="0" borderId="0" xfId="1" applyFont="1" applyFill="1" applyAlignment="1">
      <alignment horizontal="center" vertical="center"/>
    </xf>
    <xf numFmtId="38" fontId="20" fillId="0" borderId="0" xfId="1" applyFont="1" applyFill="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colors>
    <mruColors>
      <color rgb="FF0000FF"/>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180975</xdr:colOff>
      <xdr:row>3</xdr:row>
      <xdr:rowOff>180975</xdr:rowOff>
    </xdr:from>
    <xdr:to>
      <xdr:col>10</xdr:col>
      <xdr:colOff>85725</xdr:colOff>
      <xdr:row>7</xdr:row>
      <xdr:rowOff>114300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629025" y="1371600"/>
          <a:ext cx="2609850" cy="752475"/>
        </a:xfrm>
        <a:prstGeom prst="rect">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現地工事及びそれにかかわる業務等、対象国負担となる業務に関する費用は計上できません。</a:t>
          </a:r>
        </a:p>
      </xdr:txBody>
    </xdr:sp>
    <xdr:clientData/>
  </xdr:twoCellAnchor>
  <xdr:twoCellAnchor>
    <xdr:from>
      <xdr:col>2</xdr:col>
      <xdr:colOff>1323975</xdr:colOff>
      <xdr:row>5</xdr:row>
      <xdr:rowOff>80963</xdr:rowOff>
    </xdr:from>
    <xdr:to>
      <xdr:col>3</xdr:col>
      <xdr:colOff>180975</xdr:colOff>
      <xdr:row>7</xdr:row>
      <xdr:rowOff>47625</xdr:rowOff>
    </xdr:to>
    <xdr:cxnSp macro="">
      <xdr:nvCxnSpPr>
        <xdr:cNvPr id="4" name="直線コネクタ 3">
          <a:extLst>
            <a:ext uri="{FF2B5EF4-FFF2-40B4-BE49-F238E27FC236}">
              <a16:creationId xmlns:a16="http://schemas.microsoft.com/office/drawing/2014/main" id="{00000000-0008-0000-0100-000004000000}"/>
            </a:ext>
          </a:extLst>
        </xdr:cNvPr>
        <xdr:cNvCxnSpPr>
          <a:stCxn id="2" idx="1"/>
        </xdr:cNvCxnSpPr>
      </xdr:nvCxnSpPr>
      <xdr:spPr>
        <a:xfrm flipH="1">
          <a:off x="3143250" y="1747838"/>
          <a:ext cx="485775" cy="309562"/>
        </a:xfrm>
        <a:prstGeom prst="lin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1590675</xdr:colOff>
      <xdr:row>13</xdr:row>
      <xdr:rowOff>95250</xdr:rowOff>
    </xdr:from>
    <xdr:to>
      <xdr:col>8</xdr:col>
      <xdr:colOff>47625</xdr:colOff>
      <xdr:row>17</xdr:row>
      <xdr:rowOff>161925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409950" y="3133725"/>
          <a:ext cx="2171700" cy="752475"/>
        </a:xfrm>
        <a:prstGeom prst="rect">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部門単価使用可</a:t>
          </a:r>
          <a:endParaRPr kumimoji="1" lang="en-US" altLang="ja-JP" sz="1100">
            <a:solidFill>
              <a:sysClr val="windowText" lastClr="000000"/>
            </a:solidFill>
          </a:endParaRPr>
        </a:p>
        <a:p>
          <a:pPr algn="l"/>
          <a:r>
            <a:rPr kumimoji="1" lang="ja-JP" altLang="en-US" sz="1100">
              <a:solidFill>
                <a:sysClr val="windowText" lastClr="000000"/>
              </a:solidFill>
            </a:rPr>
            <a:t>（委託業務事務処理マニュアル</a:t>
          </a:r>
          <a:r>
            <a:rPr kumimoji="1" lang="en-US" altLang="ja-JP" sz="1100">
              <a:solidFill>
                <a:sysClr val="windowText" lastClr="000000"/>
              </a:solidFill>
            </a:rPr>
            <a:t>(2022</a:t>
          </a:r>
          <a:r>
            <a:rPr kumimoji="1" lang="ja-JP" altLang="en-US" sz="1100">
              <a:solidFill>
                <a:sysClr val="windowText" lastClr="000000"/>
              </a:solidFill>
            </a:rPr>
            <a:t>年度</a:t>
          </a:r>
          <a:r>
            <a:rPr kumimoji="1" lang="en-US" altLang="ja-JP" sz="1100">
              <a:solidFill>
                <a:sysClr val="windowText" lastClr="000000"/>
              </a:solidFill>
            </a:rPr>
            <a:t>)</a:t>
          </a:r>
          <a:r>
            <a:rPr kumimoji="1" lang="ja-JP" altLang="en-US" sz="1100">
              <a:solidFill>
                <a:sysClr val="windowText" lastClr="000000"/>
              </a:solidFill>
            </a:rPr>
            <a:t>　</a:t>
          </a:r>
          <a:r>
            <a:rPr kumimoji="1" lang="en-US" altLang="ja-JP" sz="1100">
              <a:solidFill>
                <a:sysClr val="windowText" lastClr="000000"/>
              </a:solidFill>
            </a:rPr>
            <a:t>P.79</a:t>
          </a:r>
          <a:r>
            <a:rPr kumimoji="1" lang="ja-JP" altLang="en-US" sz="1100">
              <a:solidFill>
                <a:sysClr val="windowText" lastClr="000000"/>
              </a:solidFill>
            </a:rPr>
            <a:t>参照）</a:t>
          </a:r>
        </a:p>
      </xdr:txBody>
    </xdr:sp>
    <xdr:clientData/>
  </xdr:twoCellAnchor>
  <xdr:twoCellAnchor>
    <xdr:from>
      <xdr:col>4</xdr:col>
      <xdr:colOff>657225</xdr:colOff>
      <xdr:row>11</xdr:row>
      <xdr:rowOff>142876</xdr:rowOff>
    </xdr:from>
    <xdr:to>
      <xdr:col>4</xdr:col>
      <xdr:colOff>790575</xdr:colOff>
      <xdr:row>13</xdr:row>
      <xdr:rowOff>95250</xdr:rowOff>
    </xdr:to>
    <xdr:cxnSp macro="">
      <xdr:nvCxnSpPr>
        <xdr:cNvPr id="6" name="直線コネクタ 5">
          <a:extLst>
            <a:ext uri="{FF2B5EF4-FFF2-40B4-BE49-F238E27FC236}">
              <a16:creationId xmlns:a16="http://schemas.microsoft.com/office/drawing/2014/main" id="{00000000-0008-0000-0100-000006000000}"/>
            </a:ext>
          </a:extLst>
        </xdr:cNvPr>
        <xdr:cNvCxnSpPr>
          <a:stCxn id="5" idx="0"/>
        </xdr:cNvCxnSpPr>
      </xdr:nvCxnSpPr>
      <xdr:spPr>
        <a:xfrm flipH="1" flipV="1">
          <a:off x="4362450" y="2838451"/>
          <a:ext cx="133350" cy="295274"/>
        </a:xfrm>
        <a:prstGeom prst="lin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42183</xdr:colOff>
      <xdr:row>5</xdr:row>
      <xdr:rowOff>440871</xdr:rowOff>
    </xdr:from>
    <xdr:to>
      <xdr:col>3</xdr:col>
      <xdr:colOff>503465</xdr:colOff>
      <xdr:row>5</xdr:row>
      <xdr:rowOff>440871</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V="1">
          <a:off x="3299733" y="2526846"/>
          <a:ext cx="175668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133350</xdr:colOff>
      <xdr:row>5</xdr:row>
      <xdr:rowOff>142875</xdr:rowOff>
    </xdr:from>
    <xdr:to>
      <xdr:col>1</xdr:col>
      <xdr:colOff>647700</xdr:colOff>
      <xdr:row>5</xdr:row>
      <xdr:rowOff>394607</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2977243" y="1911804"/>
          <a:ext cx="514350" cy="251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XXXX</a:t>
          </a:r>
        </a:p>
      </xdr:txBody>
    </xdr:sp>
    <xdr:clientData/>
  </xdr:twoCellAnchor>
  <xdr:twoCellAnchor>
    <xdr:from>
      <xdr:col>1</xdr:col>
      <xdr:colOff>81643</xdr:colOff>
      <xdr:row>6</xdr:row>
      <xdr:rowOff>0</xdr:rowOff>
    </xdr:from>
    <xdr:to>
      <xdr:col>1</xdr:col>
      <xdr:colOff>639537</xdr:colOff>
      <xdr:row>6</xdr:row>
      <xdr:rowOff>272143</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2925536" y="2340429"/>
          <a:ext cx="557894" cy="272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（△名）</a:t>
          </a:r>
          <a:endParaRPr kumimoji="1" lang="en-US" altLang="ja-JP" sz="900"/>
        </a:p>
      </xdr:txBody>
    </xdr:sp>
    <xdr:clientData/>
  </xdr:twoCellAnchor>
  <xdr:twoCellAnchor>
    <xdr:from>
      <xdr:col>2</xdr:col>
      <xdr:colOff>333375</xdr:colOff>
      <xdr:row>7</xdr:row>
      <xdr:rowOff>190500</xdr:rowOff>
    </xdr:from>
    <xdr:to>
      <xdr:col>4</xdr:col>
      <xdr:colOff>381000</xdr:colOff>
      <xdr:row>7</xdr:row>
      <xdr:rowOff>190500</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flipV="1">
          <a:off x="3830411" y="2816679"/>
          <a:ext cx="135391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495300</xdr:colOff>
      <xdr:row>6</xdr:row>
      <xdr:rowOff>190500</xdr:rowOff>
    </xdr:from>
    <xdr:to>
      <xdr:col>3</xdr:col>
      <xdr:colOff>485775</xdr:colOff>
      <xdr:row>7</xdr:row>
      <xdr:rowOff>161926</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3695700" y="2219325"/>
          <a:ext cx="495300" cy="2571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XXXX</a:t>
          </a:r>
        </a:p>
      </xdr:txBody>
    </xdr:sp>
    <xdr:clientData/>
  </xdr:twoCellAnchor>
  <xdr:twoCellAnchor>
    <xdr:from>
      <xdr:col>2</xdr:col>
      <xdr:colOff>476249</xdr:colOff>
      <xdr:row>7</xdr:row>
      <xdr:rowOff>266700</xdr:rowOff>
    </xdr:from>
    <xdr:to>
      <xdr:col>3</xdr:col>
      <xdr:colOff>504825</xdr:colOff>
      <xdr:row>9</xdr:row>
      <xdr:rowOff>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3905249" y="2562225"/>
          <a:ext cx="762001"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（△名）</a:t>
          </a:r>
          <a:endParaRPr kumimoji="1" lang="en-US" altLang="ja-JP"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38100</xdr:colOff>
      <xdr:row>5</xdr:row>
      <xdr:rowOff>228602</xdr:rowOff>
    </xdr:from>
    <xdr:to>
      <xdr:col>3</xdr:col>
      <xdr:colOff>676275</xdr:colOff>
      <xdr:row>5</xdr:row>
      <xdr:rowOff>228602</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a:off x="4210050" y="2095502"/>
          <a:ext cx="13811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457200</xdr:colOff>
      <xdr:row>5</xdr:row>
      <xdr:rowOff>19050</xdr:rowOff>
    </xdr:from>
    <xdr:to>
      <xdr:col>3</xdr:col>
      <xdr:colOff>447675</xdr:colOff>
      <xdr:row>5</xdr:row>
      <xdr:rowOff>190500</xdr:rowOff>
    </xdr:to>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4629150" y="1885950"/>
          <a:ext cx="733425"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XXXX</a:t>
          </a:r>
        </a:p>
      </xdr:txBody>
    </xdr:sp>
    <xdr:clientData/>
  </xdr:twoCellAnchor>
  <xdr:twoCellAnchor>
    <xdr:from>
      <xdr:col>2</xdr:col>
      <xdr:colOff>409575</xdr:colOff>
      <xdr:row>5</xdr:row>
      <xdr:rowOff>285750</xdr:rowOff>
    </xdr:from>
    <xdr:to>
      <xdr:col>3</xdr:col>
      <xdr:colOff>266700</xdr:colOff>
      <xdr:row>5</xdr:row>
      <xdr:rowOff>457200</xdr:rowOff>
    </xdr:to>
    <xdr:sp macro="" textlink="">
      <xdr:nvSpPr>
        <xdr:cNvPr id="32" name="テキスト ボックス 31">
          <a:extLst>
            <a:ext uri="{FF2B5EF4-FFF2-40B4-BE49-F238E27FC236}">
              <a16:creationId xmlns:a16="http://schemas.microsoft.com/office/drawing/2014/main" id="{00000000-0008-0000-0500-000020000000}"/>
            </a:ext>
          </a:extLst>
        </xdr:cNvPr>
        <xdr:cNvSpPr txBox="1"/>
      </xdr:nvSpPr>
      <xdr:spPr>
        <a:xfrm>
          <a:off x="4581525" y="2152650"/>
          <a:ext cx="600075"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（△名）</a:t>
          </a:r>
          <a:endParaRPr kumimoji="1" lang="en-US" altLang="ja-JP" sz="9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8</xdr:row>
      <xdr:rowOff>114300</xdr:rowOff>
    </xdr:from>
    <xdr:to>
      <xdr:col>3</xdr:col>
      <xdr:colOff>190500</xdr:colOff>
      <xdr:row>8</xdr:row>
      <xdr:rowOff>114300</xdr:rowOff>
    </xdr:to>
    <xdr:cxnSp macro="">
      <xdr:nvCxnSpPr>
        <xdr:cNvPr id="2" name="直線矢印コネクタ 1">
          <a:extLst>
            <a:ext uri="{FF2B5EF4-FFF2-40B4-BE49-F238E27FC236}">
              <a16:creationId xmlns:a16="http://schemas.microsoft.com/office/drawing/2014/main" id="{00000000-0008-0000-0600-000002000000}"/>
            </a:ext>
          </a:extLst>
        </xdr:cNvPr>
        <xdr:cNvCxnSpPr/>
      </xdr:nvCxnSpPr>
      <xdr:spPr>
        <a:xfrm flipV="1">
          <a:off x="2989169" y="2714065"/>
          <a:ext cx="1414743"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133350</xdr:colOff>
      <xdr:row>7</xdr:row>
      <xdr:rowOff>142875</xdr:rowOff>
    </xdr:from>
    <xdr:to>
      <xdr:col>1</xdr:col>
      <xdr:colOff>657225</xdr:colOff>
      <xdr:row>8</xdr:row>
      <xdr:rowOff>76201</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981325" y="1924050"/>
          <a:ext cx="523875" cy="3619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XXXX</a:t>
          </a:r>
        </a:p>
      </xdr:txBody>
    </xdr:sp>
    <xdr:clientData/>
  </xdr:twoCellAnchor>
  <xdr:twoCellAnchor>
    <xdr:from>
      <xdr:col>2</xdr:col>
      <xdr:colOff>333375</xdr:colOff>
      <xdr:row>9</xdr:row>
      <xdr:rowOff>190500</xdr:rowOff>
    </xdr:from>
    <xdr:to>
      <xdr:col>4</xdr:col>
      <xdr:colOff>381000</xdr:colOff>
      <xdr:row>9</xdr:row>
      <xdr:rowOff>190500</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V="1">
          <a:off x="3863228" y="3081618"/>
          <a:ext cx="1414743"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495300</xdr:colOff>
      <xdr:row>8</xdr:row>
      <xdr:rowOff>190500</xdr:rowOff>
    </xdr:from>
    <xdr:to>
      <xdr:col>3</xdr:col>
      <xdr:colOff>485775</xdr:colOff>
      <xdr:row>9</xdr:row>
      <xdr:rowOff>161926</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4162425" y="2400300"/>
          <a:ext cx="809625" cy="2571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XXXX</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34"/>
  <sheetViews>
    <sheetView showGridLines="0" tabSelected="1" zoomScaleNormal="100" workbookViewId="0">
      <selection activeCell="B2" sqref="B2:M2"/>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bestFit="1"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bestFit="1" customWidth="1"/>
    <col min="14" max="14" width="9.25" style="1" bestFit="1" customWidth="1"/>
    <col min="15" max="16384" width="9" style="1"/>
  </cols>
  <sheetData>
    <row r="1" spans="2:14" ht="28.5" customHeight="1" x14ac:dyDescent="0.15">
      <c r="M1" s="2" t="s">
        <v>121</v>
      </c>
    </row>
    <row r="2" spans="2:14" ht="54.75" customHeight="1" x14ac:dyDescent="0.15">
      <c r="B2" s="115" t="s">
        <v>162</v>
      </c>
      <c r="C2" s="115"/>
      <c r="D2" s="115"/>
      <c r="E2" s="115"/>
      <c r="F2" s="115"/>
      <c r="G2" s="115"/>
      <c r="H2" s="115"/>
      <c r="I2" s="115"/>
      <c r="J2" s="115"/>
      <c r="K2" s="115"/>
      <c r="L2" s="115"/>
      <c r="M2" s="115"/>
    </row>
    <row r="3" spans="2:14" ht="19.5" customHeight="1" x14ac:dyDescent="0.15">
      <c r="B3" s="121" t="s">
        <v>47</v>
      </c>
      <c r="C3" s="121"/>
      <c r="D3" s="121"/>
      <c r="E3" s="121"/>
      <c r="F3" s="121"/>
      <c r="G3" s="121"/>
      <c r="H3" s="121"/>
      <c r="I3" s="121"/>
      <c r="J3" s="121"/>
      <c r="K3" s="121"/>
      <c r="L3" s="121"/>
      <c r="M3" s="121"/>
    </row>
    <row r="4" spans="2:14" ht="24.75" customHeight="1" thickBot="1" x14ac:dyDescent="0.2">
      <c r="B4" s="116" t="s">
        <v>25</v>
      </c>
      <c r="C4" s="116"/>
    </row>
    <row r="5" spans="2:14" ht="18.75" customHeight="1" x14ac:dyDescent="0.15">
      <c r="B5" s="117" t="s">
        <v>22</v>
      </c>
      <c r="C5" s="117"/>
      <c r="D5" s="117"/>
      <c r="E5" s="117"/>
      <c r="F5" s="117"/>
      <c r="G5" s="117"/>
      <c r="H5" s="117"/>
      <c r="I5" s="117"/>
      <c r="J5" s="117"/>
      <c r="K5" s="118"/>
      <c r="L5" s="119" t="s">
        <v>19</v>
      </c>
      <c r="M5" s="120"/>
    </row>
    <row r="6" spans="2:14" ht="13.5" customHeight="1" x14ac:dyDescent="0.15">
      <c r="B6" s="36" t="s">
        <v>31</v>
      </c>
      <c r="C6" s="37"/>
      <c r="D6" s="37"/>
      <c r="E6" s="38"/>
      <c r="F6" s="37"/>
      <c r="G6" s="37"/>
      <c r="H6" s="37"/>
      <c r="I6" s="37"/>
      <c r="J6" s="37"/>
      <c r="K6" s="38"/>
      <c r="L6" s="39"/>
      <c r="M6" s="40">
        <f>SUM(L7:L10)</f>
        <v>5990</v>
      </c>
    </row>
    <row r="7" spans="2:14" ht="13.5" customHeight="1" x14ac:dyDescent="0.15">
      <c r="B7" s="32" t="s">
        <v>5</v>
      </c>
      <c r="C7" s="1" t="s">
        <v>34</v>
      </c>
      <c r="L7" s="33">
        <f>ROUNDDOWN((K8+K9)/1000,0)</f>
        <v>5750</v>
      </c>
      <c r="M7" s="34"/>
    </row>
    <row r="8" spans="2:14" ht="13.5" customHeight="1" x14ac:dyDescent="0.15">
      <c r="B8" s="32"/>
      <c r="C8" s="1" t="s">
        <v>29</v>
      </c>
      <c r="D8" s="1" t="s">
        <v>20</v>
      </c>
      <c r="E8" s="26">
        <v>5000</v>
      </c>
      <c r="F8" s="1" t="s">
        <v>13</v>
      </c>
      <c r="G8" s="1" t="s">
        <v>14</v>
      </c>
      <c r="H8" s="1">
        <v>700</v>
      </c>
      <c r="I8" s="1" t="s">
        <v>15</v>
      </c>
      <c r="J8" s="4" t="s">
        <v>16</v>
      </c>
      <c r="K8" s="26">
        <f>E8*H8</f>
        <v>3500000</v>
      </c>
      <c r="L8" s="33"/>
      <c r="M8" s="34"/>
      <c r="N8" s="41"/>
    </row>
    <row r="9" spans="2:14" ht="13.5" customHeight="1" x14ac:dyDescent="0.15">
      <c r="B9" s="32"/>
      <c r="C9" s="1" t="s">
        <v>30</v>
      </c>
      <c r="D9" s="1" t="s">
        <v>20</v>
      </c>
      <c r="E9" s="26">
        <v>7500</v>
      </c>
      <c r="F9" s="1" t="s">
        <v>13</v>
      </c>
      <c r="G9" s="1" t="s">
        <v>14</v>
      </c>
      <c r="H9" s="1">
        <v>300</v>
      </c>
      <c r="I9" s="1" t="s">
        <v>15</v>
      </c>
      <c r="J9" s="4" t="s">
        <v>16</v>
      </c>
      <c r="K9" s="26">
        <f>E9*H9</f>
        <v>2250000</v>
      </c>
      <c r="L9" s="33"/>
      <c r="M9" s="34"/>
    </row>
    <row r="10" spans="2:14" ht="13.5" customHeight="1" x14ac:dyDescent="0.15">
      <c r="B10" s="32" t="s">
        <v>6</v>
      </c>
      <c r="L10" s="33">
        <f>ROUNDDOWN(K11/1000,0)</f>
        <v>240</v>
      </c>
      <c r="M10" s="34"/>
    </row>
    <row r="11" spans="2:14" ht="13.5" customHeight="1" x14ac:dyDescent="0.15">
      <c r="B11" s="32"/>
      <c r="D11" s="1" t="s">
        <v>20</v>
      </c>
      <c r="E11" s="26">
        <v>12000</v>
      </c>
      <c r="F11" s="1" t="s">
        <v>13</v>
      </c>
      <c r="G11" s="1" t="s">
        <v>14</v>
      </c>
      <c r="H11" s="1">
        <v>20</v>
      </c>
      <c r="I11" s="1" t="s">
        <v>17</v>
      </c>
      <c r="J11" s="4" t="s">
        <v>16</v>
      </c>
      <c r="K11" s="26">
        <f>E11*H11</f>
        <v>240000</v>
      </c>
      <c r="L11" s="35"/>
      <c r="M11" s="34"/>
    </row>
    <row r="12" spans="2:14" ht="13.5" customHeight="1" x14ac:dyDescent="0.15">
      <c r="B12" s="36" t="s">
        <v>32</v>
      </c>
      <c r="C12" s="37"/>
      <c r="D12" s="37"/>
      <c r="E12" s="38"/>
      <c r="F12" s="37"/>
      <c r="G12" s="37"/>
      <c r="H12" s="37"/>
      <c r="I12" s="37"/>
      <c r="J12" s="37"/>
      <c r="K12" s="38"/>
      <c r="L12" s="39"/>
      <c r="M12" s="40">
        <f>SUM(L13:L26)</f>
        <v>8810</v>
      </c>
    </row>
    <row r="13" spans="2:14" ht="13.5" customHeight="1" x14ac:dyDescent="0.15">
      <c r="B13" s="32" t="s">
        <v>8</v>
      </c>
      <c r="K13" s="26"/>
      <c r="L13" s="33">
        <f>ROUNDDOWN((K14+K15)/1000,0)</f>
        <v>750</v>
      </c>
      <c r="M13" s="34"/>
    </row>
    <row r="14" spans="2:14" ht="13.5" customHeight="1" x14ac:dyDescent="0.15">
      <c r="B14" s="32"/>
      <c r="C14" s="1" t="s">
        <v>76</v>
      </c>
      <c r="E14" s="67">
        <v>150000</v>
      </c>
      <c r="F14" s="43" t="s">
        <v>28</v>
      </c>
      <c r="G14" s="43" t="s">
        <v>59</v>
      </c>
      <c r="H14" s="43">
        <v>5</v>
      </c>
      <c r="I14" s="68" t="s">
        <v>75</v>
      </c>
      <c r="J14" s="69" t="s">
        <v>61</v>
      </c>
      <c r="K14" s="67">
        <f t="shared" ref="K14:K15" si="0">E14*H14</f>
        <v>750000</v>
      </c>
      <c r="L14" s="33"/>
      <c r="M14" s="34"/>
    </row>
    <row r="15" spans="2:14" ht="13.5" customHeight="1" x14ac:dyDescent="0.15">
      <c r="B15" s="32"/>
      <c r="E15" s="67">
        <v>0</v>
      </c>
      <c r="F15" s="43" t="s">
        <v>28</v>
      </c>
      <c r="G15" s="43" t="s">
        <v>59</v>
      </c>
      <c r="H15" s="43">
        <v>0</v>
      </c>
      <c r="I15" s="68" t="s">
        <v>75</v>
      </c>
      <c r="J15" s="69" t="s">
        <v>61</v>
      </c>
      <c r="K15" s="67">
        <f t="shared" si="0"/>
        <v>0</v>
      </c>
      <c r="L15" s="33"/>
      <c r="M15" s="34"/>
    </row>
    <row r="16" spans="2:14" ht="13.5" customHeight="1" x14ac:dyDescent="0.15">
      <c r="B16" s="32" t="s">
        <v>9</v>
      </c>
      <c r="E16" s="59"/>
      <c r="K16" s="59"/>
      <c r="L16" s="33">
        <f>ROUNDDOWN((K17+K18+K19)/1000,0)</f>
        <v>2120</v>
      </c>
      <c r="M16" s="34"/>
    </row>
    <row r="17" spans="2:13" ht="13.5" customHeight="1" x14ac:dyDescent="0.15">
      <c r="B17" s="32" t="s">
        <v>12</v>
      </c>
      <c r="C17" s="1" t="s">
        <v>77</v>
      </c>
      <c r="E17" s="59">
        <v>200000</v>
      </c>
      <c r="F17" s="1" t="s">
        <v>58</v>
      </c>
      <c r="G17" s="1" t="s">
        <v>59</v>
      </c>
      <c r="H17" s="1">
        <v>10</v>
      </c>
      <c r="I17" s="60" t="s">
        <v>60</v>
      </c>
      <c r="J17" s="4" t="s">
        <v>61</v>
      </c>
      <c r="K17" s="59">
        <f>E17*H17</f>
        <v>2000000</v>
      </c>
      <c r="L17" s="33"/>
      <c r="M17" s="34"/>
    </row>
    <row r="18" spans="2:13" ht="13.5" customHeight="1" x14ac:dyDescent="0.15">
      <c r="B18" s="32"/>
      <c r="C18" s="1" t="s">
        <v>57</v>
      </c>
      <c r="E18" s="59">
        <v>20000</v>
      </c>
      <c r="F18" s="1" t="s">
        <v>58</v>
      </c>
      <c r="G18" s="1" t="s">
        <v>59</v>
      </c>
      <c r="H18" s="1">
        <v>6</v>
      </c>
      <c r="I18" s="60" t="s">
        <v>60</v>
      </c>
      <c r="J18" s="4" t="s">
        <v>61</v>
      </c>
      <c r="K18" s="59">
        <f>E18*H18</f>
        <v>120000</v>
      </c>
      <c r="L18" s="33"/>
      <c r="M18" s="34"/>
    </row>
    <row r="19" spans="2:13" ht="13.5" customHeight="1" x14ac:dyDescent="0.15">
      <c r="B19" s="32" t="s">
        <v>52</v>
      </c>
      <c r="E19" s="59"/>
      <c r="J19" s="4"/>
      <c r="K19" s="59"/>
      <c r="L19" s="33"/>
      <c r="M19" s="34"/>
    </row>
    <row r="20" spans="2:13" ht="13.5" customHeight="1" x14ac:dyDescent="0.15">
      <c r="B20" s="32" t="s">
        <v>10</v>
      </c>
      <c r="C20" s="70" t="s">
        <v>80</v>
      </c>
      <c r="E20" s="59">
        <v>4000000</v>
      </c>
      <c r="F20" s="1" t="s">
        <v>58</v>
      </c>
      <c r="G20" s="1" t="s">
        <v>59</v>
      </c>
      <c r="H20" s="1">
        <v>1</v>
      </c>
      <c r="I20" s="60" t="s">
        <v>62</v>
      </c>
      <c r="J20" s="4" t="s">
        <v>61</v>
      </c>
      <c r="K20" s="59">
        <f t="shared" ref="K20:K21" si="1">E20*H20</f>
        <v>4000000</v>
      </c>
      <c r="L20" s="33">
        <f>ROUNDDOWN((K20+K21)/1000,0)</f>
        <v>5800</v>
      </c>
      <c r="M20" s="34"/>
    </row>
    <row r="21" spans="2:13" ht="13.5" customHeight="1" x14ac:dyDescent="0.15">
      <c r="B21" s="32"/>
      <c r="C21" s="70" t="s">
        <v>78</v>
      </c>
      <c r="E21" s="59">
        <v>1800000</v>
      </c>
      <c r="F21" s="1" t="s">
        <v>58</v>
      </c>
      <c r="G21" s="1" t="s">
        <v>59</v>
      </c>
      <c r="H21" s="1">
        <v>1</v>
      </c>
      <c r="I21" s="60" t="s">
        <v>62</v>
      </c>
      <c r="J21" s="4" t="s">
        <v>61</v>
      </c>
      <c r="K21" s="59">
        <f t="shared" si="1"/>
        <v>1800000</v>
      </c>
      <c r="L21" s="33"/>
      <c r="M21" s="34"/>
    </row>
    <row r="22" spans="2:13" ht="13.5" customHeight="1" x14ac:dyDescent="0.15">
      <c r="B22" s="32" t="s">
        <v>11</v>
      </c>
      <c r="E22" s="59"/>
      <c r="K22" s="59"/>
      <c r="L22" s="33">
        <f>ROUNDDOWN((K23+K24+K25+K26)/1000,0)</f>
        <v>140</v>
      </c>
      <c r="M22" s="34"/>
    </row>
    <row r="23" spans="2:13" ht="13.5" customHeight="1" x14ac:dyDescent="0.15">
      <c r="B23" s="32" t="s">
        <v>55</v>
      </c>
      <c r="E23" s="59">
        <v>20000</v>
      </c>
      <c r="F23" s="1" t="s">
        <v>58</v>
      </c>
      <c r="G23" s="1" t="s">
        <v>59</v>
      </c>
      <c r="H23" s="1">
        <v>6</v>
      </c>
      <c r="I23" s="60" t="s">
        <v>82</v>
      </c>
      <c r="J23" s="4" t="s">
        <v>61</v>
      </c>
      <c r="K23" s="59">
        <f t="shared" ref="K23:K24" si="2">E23*H23</f>
        <v>120000</v>
      </c>
      <c r="L23" s="33"/>
      <c r="M23" s="34"/>
    </row>
    <row r="24" spans="2:13" ht="13.5" customHeight="1" x14ac:dyDescent="0.15">
      <c r="B24" s="32" t="s">
        <v>79</v>
      </c>
      <c r="E24" s="59">
        <v>10000</v>
      </c>
      <c r="F24" s="1" t="s">
        <v>58</v>
      </c>
      <c r="G24" s="1" t="s">
        <v>59</v>
      </c>
      <c r="H24" s="1">
        <v>2</v>
      </c>
      <c r="I24" s="60" t="s">
        <v>81</v>
      </c>
      <c r="J24" s="4" t="s">
        <v>61</v>
      </c>
      <c r="K24" s="59">
        <f t="shared" si="2"/>
        <v>20000</v>
      </c>
      <c r="L24" s="33"/>
      <c r="M24" s="34"/>
    </row>
    <row r="25" spans="2:13" ht="13.5" customHeight="1" x14ac:dyDescent="0.15">
      <c r="B25" s="32"/>
      <c r="E25" s="59"/>
      <c r="J25" s="4"/>
      <c r="K25" s="59"/>
      <c r="L25" s="33"/>
      <c r="M25" s="34"/>
    </row>
    <row r="26" spans="2:13" ht="13.5" customHeight="1" x14ac:dyDescent="0.15">
      <c r="B26" s="32"/>
      <c r="E26" s="26"/>
      <c r="J26" s="4"/>
      <c r="K26" s="26"/>
      <c r="L26" s="33"/>
      <c r="M26" s="34"/>
    </row>
    <row r="27" spans="2:13" ht="13.5" customHeight="1" x14ac:dyDescent="0.15">
      <c r="B27" s="107" t="s">
        <v>33</v>
      </c>
      <c r="C27" s="108"/>
      <c r="D27" s="37"/>
      <c r="E27" s="38">
        <f>SUM(M6:M26)*1000</f>
        <v>14800000</v>
      </c>
      <c r="F27" s="37" t="s">
        <v>13</v>
      </c>
      <c r="G27" s="37" t="s">
        <v>14</v>
      </c>
      <c r="H27" s="37">
        <v>10</v>
      </c>
      <c r="I27" s="37" t="s">
        <v>18</v>
      </c>
      <c r="J27" s="42" t="s">
        <v>16</v>
      </c>
      <c r="K27" s="38">
        <f>E27*H27%</f>
        <v>1480000</v>
      </c>
      <c r="L27" s="39"/>
      <c r="M27" s="40">
        <f>ROUNDDOWN((K27)/1000,0)</f>
        <v>1480</v>
      </c>
    </row>
    <row r="28" spans="2:13" s="43" customFormat="1" ht="15" customHeight="1" thickBot="1" x14ac:dyDescent="0.2">
      <c r="B28" s="44" t="s">
        <v>65</v>
      </c>
      <c r="C28" s="45"/>
      <c r="D28" s="45"/>
      <c r="E28" s="45"/>
      <c r="F28" s="45"/>
      <c r="G28" s="45"/>
      <c r="H28" s="45"/>
      <c r="I28" s="45"/>
      <c r="J28" s="45"/>
      <c r="K28" s="46"/>
      <c r="L28" s="47"/>
      <c r="M28" s="48">
        <f>SUM(M6:M27)</f>
        <v>16280</v>
      </c>
    </row>
    <row r="29" spans="2:13" s="43" customFormat="1" ht="15" customHeight="1" x14ac:dyDescent="0.15">
      <c r="B29" s="49" t="s">
        <v>23</v>
      </c>
      <c r="C29" s="50"/>
      <c r="D29" s="50"/>
      <c r="E29" s="50"/>
      <c r="F29" s="50"/>
      <c r="G29" s="50"/>
      <c r="H29" s="50"/>
      <c r="I29" s="50"/>
      <c r="J29" s="50"/>
      <c r="K29" s="50"/>
      <c r="L29" s="109">
        <f>M28*1000</f>
        <v>16280000</v>
      </c>
      <c r="M29" s="110"/>
    </row>
    <row r="30" spans="2:13" s="43" customFormat="1" ht="15" customHeight="1" x14ac:dyDescent="0.15">
      <c r="B30" s="49" t="s">
        <v>21</v>
      </c>
      <c r="C30" s="50"/>
      <c r="D30" s="50"/>
      <c r="E30" s="50"/>
      <c r="F30" s="50"/>
      <c r="G30" s="50"/>
      <c r="H30" s="50"/>
      <c r="I30" s="50"/>
      <c r="J30" s="50"/>
      <c r="K30" s="51"/>
      <c r="L30" s="111">
        <f>ROUNDDOWN(L29*0.1,0)</f>
        <v>1628000</v>
      </c>
      <c r="M30" s="112"/>
    </row>
    <row r="31" spans="2:13" s="43" customFormat="1" ht="15" customHeight="1" x14ac:dyDescent="0.15">
      <c r="B31" s="49" t="s">
        <v>24</v>
      </c>
      <c r="C31" s="50"/>
      <c r="D31" s="50"/>
      <c r="E31" s="50"/>
      <c r="F31" s="50"/>
      <c r="G31" s="50"/>
      <c r="H31" s="50"/>
      <c r="I31" s="50"/>
      <c r="J31" s="50"/>
      <c r="K31" s="51"/>
      <c r="L31" s="113">
        <f>L29+L30</f>
        <v>17908000</v>
      </c>
      <c r="M31" s="114"/>
    </row>
    <row r="32" spans="2:13" ht="27.75" customHeight="1" x14ac:dyDescent="0.15">
      <c r="B32" s="105" t="s">
        <v>51</v>
      </c>
      <c r="C32" s="105"/>
      <c r="D32" s="105"/>
      <c r="E32" s="105"/>
      <c r="F32" s="105"/>
      <c r="G32" s="105"/>
      <c r="H32" s="105"/>
      <c r="I32" s="105"/>
      <c r="J32" s="105"/>
      <c r="K32" s="105"/>
      <c r="L32" s="105"/>
      <c r="M32" s="105"/>
    </row>
    <row r="33" spans="2:13" ht="19.5" customHeight="1" x14ac:dyDescent="0.15">
      <c r="E33" s="1"/>
      <c r="K33" s="1"/>
    </row>
    <row r="34" spans="2:13" ht="57.75" customHeight="1" x14ac:dyDescent="0.15">
      <c r="B34" s="106"/>
      <c r="C34" s="106"/>
      <c r="D34" s="106"/>
      <c r="E34" s="106"/>
      <c r="F34" s="106"/>
      <c r="G34" s="106"/>
      <c r="H34" s="106"/>
      <c r="I34" s="106"/>
      <c r="J34" s="106"/>
      <c r="K34" s="106"/>
      <c r="L34" s="106"/>
      <c r="M34" s="106"/>
    </row>
  </sheetData>
  <mergeCells count="11">
    <mergeCell ref="B2:M2"/>
    <mergeCell ref="B4:C4"/>
    <mergeCell ref="B5:K5"/>
    <mergeCell ref="L5:M5"/>
    <mergeCell ref="B3:M3"/>
    <mergeCell ref="B32:M32"/>
    <mergeCell ref="B34:M34"/>
    <mergeCell ref="B27:C27"/>
    <mergeCell ref="L29:M29"/>
    <mergeCell ref="L30:M30"/>
    <mergeCell ref="L31:M31"/>
  </mergeCells>
  <phoneticPr fontId="4"/>
  <printOptions horizontalCentered="1"/>
  <pageMargins left="0.62992125984251968" right="0.39370078740157483" top="0.31496062992125984" bottom="0.23622047244094491" header="0.23622047244094491" footer="0.19685039370078741"/>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7"/>
  <sheetViews>
    <sheetView showGridLines="0" zoomScaleNormal="100" workbookViewId="0">
      <selection activeCell="B2" sqref="B2:M2"/>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customWidth="1"/>
    <col min="14" max="14" width="9.25" style="1" bestFit="1" customWidth="1"/>
    <col min="15" max="16384" width="9" style="1"/>
  </cols>
  <sheetData>
    <row r="1" spans="2:13" ht="28.5" customHeight="1" x14ac:dyDescent="0.15">
      <c r="M1" s="2" t="s">
        <v>122</v>
      </c>
    </row>
    <row r="2" spans="2:13" ht="54.75" customHeight="1" x14ac:dyDescent="0.15">
      <c r="B2" s="115" t="s">
        <v>161</v>
      </c>
      <c r="C2" s="115"/>
      <c r="D2" s="115"/>
      <c r="E2" s="115"/>
      <c r="F2" s="115"/>
      <c r="G2" s="115"/>
      <c r="H2" s="115"/>
      <c r="I2" s="115"/>
      <c r="J2" s="115"/>
      <c r="K2" s="115"/>
      <c r="L2" s="115"/>
      <c r="M2" s="115"/>
    </row>
    <row r="3" spans="2:13" ht="19.5" customHeight="1" x14ac:dyDescent="0.15">
      <c r="B3" s="122" t="s">
        <v>45</v>
      </c>
      <c r="C3" s="123"/>
      <c r="D3" s="123"/>
      <c r="E3" s="123"/>
      <c r="F3" s="123"/>
      <c r="G3" s="123"/>
      <c r="H3" s="123"/>
      <c r="I3" s="123"/>
      <c r="J3" s="123"/>
      <c r="K3" s="123"/>
      <c r="L3" s="123"/>
      <c r="M3" s="123"/>
    </row>
    <row r="4" spans="2:13" ht="24.75" customHeight="1" thickBot="1" x14ac:dyDescent="0.2">
      <c r="B4" s="116" t="s">
        <v>25</v>
      </c>
      <c r="C4" s="116"/>
    </row>
    <row r="5" spans="2:13" ht="18.75" customHeight="1" x14ac:dyDescent="0.15">
      <c r="B5" s="117" t="s">
        <v>22</v>
      </c>
      <c r="C5" s="117"/>
      <c r="D5" s="117"/>
      <c r="E5" s="117"/>
      <c r="F5" s="117"/>
      <c r="G5" s="117"/>
      <c r="H5" s="117"/>
      <c r="I5" s="117"/>
      <c r="J5" s="117"/>
      <c r="K5" s="118"/>
      <c r="L5" s="119" t="s">
        <v>19</v>
      </c>
      <c r="M5" s="120"/>
    </row>
    <row r="6" spans="2:13" ht="13.5" x14ac:dyDescent="0.15">
      <c r="B6" s="27" t="s">
        <v>0</v>
      </c>
      <c r="C6" s="28"/>
      <c r="D6" s="28"/>
      <c r="E6" s="29"/>
      <c r="F6" s="28"/>
      <c r="G6" s="28"/>
      <c r="H6" s="28"/>
      <c r="I6" s="28"/>
      <c r="J6" s="28"/>
      <c r="K6" s="29"/>
      <c r="L6" s="30"/>
      <c r="M6" s="31">
        <f>SUM(L7:L16)</f>
        <v>257000</v>
      </c>
    </row>
    <row r="7" spans="2:13" ht="13.5" x14ac:dyDescent="0.15">
      <c r="B7" s="32" t="s">
        <v>1</v>
      </c>
      <c r="C7" s="1" t="s">
        <v>34</v>
      </c>
      <c r="E7" s="26"/>
      <c r="J7" s="4"/>
      <c r="K7" s="26"/>
      <c r="L7" s="33">
        <f>ROUNDDOWN((K8+K9)/1000,0)</f>
        <v>20000</v>
      </c>
      <c r="M7" s="34"/>
    </row>
    <row r="8" spans="2:13" ht="13.5" x14ac:dyDescent="0.15">
      <c r="B8" s="32"/>
      <c r="C8" s="1" t="s">
        <v>100</v>
      </c>
      <c r="E8" s="59"/>
      <c r="J8" s="4"/>
      <c r="K8" s="26">
        <v>20000000</v>
      </c>
      <c r="L8" s="33"/>
      <c r="M8" s="34"/>
    </row>
    <row r="9" spans="2:13" ht="13.5" x14ac:dyDescent="0.15">
      <c r="B9" s="32"/>
      <c r="E9" s="59"/>
      <c r="J9" s="4"/>
      <c r="K9" s="26"/>
      <c r="L9" s="33"/>
      <c r="M9" s="34"/>
    </row>
    <row r="10" spans="2:13" ht="13.5" x14ac:dyDescent="0.15">
      <c r="B10" s="124" t="s">
        <v>2</v>
      </c>
      <c r="C10" s="125"/>
      <c r="E10" s="71"/>
      <c r="K10" s="26"/>
      <c r="L10" s="33">
        <f>ROUNDDOWN((K11+K12+K13+K14+K15)/1000,0)</f>
        <v>213000</v>
      </c>
      <c r="M10" s="34"/>
    </row>
    <row r="11" spans="2:13" ht="13.5" x14ac:dyDescent="0.15">
      <c r="B11" s="32"/>
      <c r="C11" s="1" t="s">
        <v>83</v>
      </c>
      <c r="D11" s="1" t="s">
        <v>20</v>
      </c>
      <c r="E11" s="59">
        <v>20000</v>
      </c>
      <c r="F11" s="1" t="s">
        <v>13</v>
      </c>
      <c r="G11" s="1" t="s">
        <v>14</v>
      </c>
      <c r="H11" s="1">
        <v>500</v>
      </c>
      <c r="I11" s="1" t="s">
        <v>15</v>
      </c>
      <c r="J11" s="4" t="s">
        <v>16</v>
      </c>
      <c r="K11" s="26">
        <f t="shared" ref="K11:K12" si="0">E11*H11</f>
        <v>10000000</v>
      </c>
      <c r="L11" s="35"/>
      <c r="M11" s="34"/>
    </row>
    <row r="12" spans="2:13" ht="13.5" x14ac:dyDescent="0.15">
      <c r="B12" s="32"/>
      <c r="C12" s="1" t="s">
        <v>27</v>
      </c>
      <c r="D12" s="1" t="s">
        <v>20</v>
      </c>
      <c r="E12" s="59">
        <v>30000</v>
      </c>
      <c r="F12" s="1" t="s">
        <v>13</v>
      </c>
      <c r="G12" s="1" t="s">
        <v>14</v>
      </c>
      <c r="H12" s="1">
        <v>100</v>
      </c>
      <c r="I12" s="1" t="s">
        <v>15</v>
      </c>
      <c r="J12" s="4" t="s">
        <v>16</v>
      </c>
      <c r="K12" s="26">
        <f t="shared" si="0"/>
        <v>3000000</v>
      </c>
      <c r="L12" s="33"/>
      <c r="M12" s="34"/>
    </row>
    <row r="13" spans="2:13" ht="13.5" x14ac:dyDescent="0.15">
      <c r="B13" s="32"/>
      <c r="C13" s="1" t="s">
        <v>26</v>
      </c>
      <c r="E13" s="59"/>
      <c r="J13" s="4"/>
      <c r="K13" s="26">
        <v>200000000</v>
      </c>
      <c r="L13" s="33"/>
      <c r="M13" s="34"/>
    </row>
    <row r="14" spans="2:13" ht="13.5" x14ac:dyDescent="0.15">
      <c r="B14" s="32"/>
      <c r="C14" s="52" t="s">
        <v>101</v>
      </c>
      <c r="E14" s="59"/>
      <c r="J14" s="4"/>
      <c r="K14" s="26">
        <v>0</v>
      </c>
      <c r="L14" s="33"/>
      <c r="M14" s="34"/>
    </row>
    <row r="15" spans="2:13" ht="13.5" x14ac:dyDescent="0.15">
      <c r="B15" s="32"/>
      <c r="C15" s="52" t="s">
        <v>102</v>
      </c>
      <c r="E15" s="59"/>
      <c r="J15" s="4"/>
      <c r="K15" s="26">
        <v>0</v>
      </c>
      <c r="L15" s="33"/>
      <c r="M15" s="34"/>
    </row>
    <row r="16" spans="2:13" ht="13.5" x14ac:dyDescent="0.15">
      <c r="B16" s="32" t="s">
        <v>3</v>
      </c>
      <c r="E16" s="59"/>
      <c r="J16" s="4"/>
      <c r="K16" s="26"/>
      <c r="L16" s="33">
        <f>ROUNDDOWN((K17+K18)/1000,0)</f>
        <v>24000</v>
      </c>
      <c r="M16" s="34"/>
    </row>
    <row r="17" spans="1:14" ht="13.5" x14ac:dyDescent="0.15">
      <c r="B17" s="32"/>
      <c r="C17" s="1" t="s">
        <v>92</v>
      </c>
      <c r="E17" s="59"/>
      <c r="J17" s="4"/>
      <c r="K17" s="26">
        <v>24000000</v>
      </c>
      <c r="L17" s="35"/>
      <c r="M17" s="34"/>
    </row>
    <row r="18" spans="1:14" ht="13.5" x14ac:dyDescent="0.15">
      <c r="B18" s="32"/>
      <c r="E18" s="26"/>
      <c r="J18" s="4"/>
      <c r="K18" s="26"/>
      <c r="L18" s="33"/>
      <c r="M18" s="34"/>
    </row>
    <row r="19" spans="1:14" ht="13.5" x14ac:dyDescent="0.15">
      <c r="B19" s="36" t="s">
        <v>4</v>
      </c>
      <c r="C19" s="37"/>
      <c r="D19" s="37"/>
      <c r="E19" s="38"/>
      <c r="F19" s="37"/>
      <c r="G19" s="37"/>
      <c r="H19" s="37"/>
      <c r="I19" s="37"/>
      <c r="J19" s="37"/>
      <c r="K19" s="38"/>
      <c r="L19" s="39"/>
      <c r="M19" s="40">
        <f>SUM(L20:L23)</f>
        <v>5250</v>
      </c>
    </row>
    <row r="20" spans="1:14" ht="13.5" x14ac:dyDescent="0.15">
      <c r="B20" s="32" t="s">
        <v>5</v>
      </c>
      <c r="L20" s="33">
        <f>ROUNDDOWN((K21+K22)/1000,0)</f>
        <v>5250</v>
      </c>
      <c r="M20" s="34"/>
    </row>
    <row r="21" spans="1:14" ht="13.5" x14ac:dyDescent="0.15">
      <c r="B21" s="32"/>
      <c r="C21" s="1" t="s">
        <v>29</v>
      </c>
      <c r="D21" s="1" t="s">
        <v>20</v>
      </c>
      <c r="E21" s="26">
        <v>5000</v>
      </c>
      <c r="F21" s="1" t="s">
        <v>13</v>
      </c>
      <c r="G21" s="1" t="s">
        <v>14</v>
      </c>
      <c r="H21" s="1">
        <v>300</v>
      </c>
      <c r="I21" s="1" t="s">
        <v>15</v>
      </c>
      <c r="J21" s="4" t="s">
        <v>16</v>
      </c>
      <c r="K21" s="26">
        <f t="shared" ref="K21:K22" si="1">E21*H21</f>
        <v>1500000</v>
      </c>
      <c r="L21" s="33"/>
      <c r="M21" s="34"/>
      <c r="N21" s="41"/>
    </row>
    <row r="22" spans="1:14" ht="13.5" x14ac:dyDescent="0.15">
      <c r="B22" s="32"/>
      <c r="C22" s="1" t="s">
        <v>30</v>
      </c>
      <c r="D22" s="1" t="s">
        <v>20</v>
      </c>
      <c r="E22" s="26">
        <v>7500</v>
      </c>
      <c r="F22" s="1" t="s">
        <v>13</v>
      </c>
      <c r="G22" s="1" t="s">
        <v>14</v>
      </c>
      <c r="H22" s="1">
        <v>500</v>
      </c>
      <c r="I22" s="1" t="s">
        <v>15</v>
      </c>
      <c r="J22" s="4" t="s">
        <v>16</v>
      </c>
      <c r="K22" s="26">
        <f t="shared" si="1"/>
        <v>3750000</v>
      </c>
      <c r="L22" s="33"/>
      <c r="M22" s="34"/>
    </row>
    <row r="23" spans="1:14" ht="13.5" x14ac:dyDescent="0.15">
      <c r="B23" s="32" t="s">
        <v>6</v>
      </c>
      <c r="L23" s="33">
        <f>ROUNDDOWN(K24/1000,0)</f>
        <v>0</v>
      </c>
      <c r="M23" s="34"/>
    </row>
    <row r="24" spans="1:14" ht="13.5" x14ac:dyDescent="0.15">
      <c r="B24" s="32"/>
      <c r="D24" s="1" t="s">
        <v>20</v>
      </c>
      <c r="E24" s="26"/>
      <c r="F24" s="1" t="s">
        <v>13</v>
      </c>
      <c r="G24" s="1" t="s">
        <v>14</v>
      </c>
      <c r="I24" s="1" t="s">
        <v>17</v>
      </c>
      <c r="J24" s="4" t="s">
        <v>16</v>
      </c>
      <c r="K24" s="26">
        <f>E24*H24</f>
        <v>0</v>
      </c>
      <c r="L24" s="35"/>
      <c r="M24" s="34"/>
    </row>
    <row r="25" spans="1:14" ht="13.5" x14ac:dyDescent="0.15">
      <c r="B25" s="36" t="s">
        <v>7</v>
      </c>
      <c r="C25" s="37"/>
      <c r="D25" s="37"/>
      <c r="E25" s="38"/>
      <c r="F25" s="37"/>
      <c r="G25" s="37"/>
      <c r="H25" s="37"/>
      <c r="I25" s="37"/>
      <c r="J25" s="37"/>
      <c r="K25" s="38"/>
      <c r="L25" s="39"/>
      <c r="M25" s="40">
        <f>SUM(L26:L39)</f>
        <v>11250</v>
      </c>
    </row>
    <row r="26" spans="1:14" ht="13.5" x14ac:dyDescent="0.15">
      <c r="B26" s="32" t="s">
        <v>8</v>
      </c>
      <c r="K26" s="26"/>
      <c r="L26" s="33">
        <f>ROUNDDOWN((K27+K28)/1000,0)</f>
        <v>750</v>
      </c>
      <c r="M26" s="34"/>
    </row>
    <row r="27" spans="1:14" ht="13.5" x14ac:dyDescent="0.15">
      <c r="B27" s="32"/>
      <c r="C27" s="1" t="s">
        <v>76</v>
      </c>
      <c r="E27" s="67">
        <v>150000</v>
      </c>
      <c r="F27" s="43" t="s">
        <v>28</v>
      </c>
      <c r="G27" s="43" t="s">
        <v>59</v>
      </c>
      <c r="H27" s="43">
        <v>5</v>
      </c>
      <c r="I27" s="68" t="s">
        <v>60</v>
      </c>
      <c r="J27" s="69" t="s">
        <v>61</v>
      </c>
      <c r="K27" s="67">
        <f t="shared" ref="K27:K28" si="2">E27*H27</f>
        <v>750000</v>
      </c>
      <c r="L27" s="33"/>
      <c r="M27" s="34"/>
    </row>
    <row r="28" spans="1:14" ht="13.5" x14ac:dyDescent="0.15">
      <c r="A28" s="43"/>
      <c r="B28" s="32"/>
      <c r="E28" s="67">
        <v>0</v>
      </c>
      <c r="F28" s="43" t="s">
        <v>28</v>
      </c>
      <c r="G28" s="43" t="s">
        <v>59</v>
      </c>
      <c r="H28" s="43">
        <v>0</v>
      </c>
      <c r="I28" s="68" t="s">
        <v>75</v>
      </c>
      <c r="J28" s="69" t="s">
        <v>61</v>
      </c>
      <c r="K28" s="67">
        <f t="shared" si="2"/>
        <v>0</v>
      </c>
      <c r="L28" s="33"/>
      <c r="M28" s="34"/>
    </row>
    <row r="29" spans="1:14" ht="13.5" x14ac:dyDescent="0.15">
      <c r="A29" s="43"/>
      <c r="B29" s="32" t="s">
        <v>9</v>
      </c>
      <c r="E29" s="59"/>
      <c r="K29" s="59"/>
      <c r="L29" s="33">
        <f>ROUNDDOWN((K30+K31+K32)/1000,0)</f>
        <v>2500</v>
      </c>
      <c r="M29" s="34"/>
    </row>
    <row r="30" spans="1:14" ht="13.5" x14ac:dyDescent="0.15">
      <c r="A30" s="43"/>
      <c r="B30" s="32" t="s">
        <v>12</v>
      </c>
      <c r="C30" s="1" t="s">
        <v>77</v>
      </c>
      <c r="E30" s="59">
        <v>200000</v>
      </c>
      <c r="F30" s="1" t="s">
        <v>28</v>
      </c>
      <c r="G30" s="1" t="s">
        <v>59</v>
      </c>
      <c r="H30" s="1">
        <v>10</v>
      </c>
      <c r="I30" s="60" t="s">
        <v>60</v>
      </c>
      <c r="J30" s="4" t="s">
        <v>61</v>
      </c>
      <c r="K30" s="59">
        <f t="shared" ref="K30:K31" si="3">E30*H30</f>
        <v>2000000</v>
      </c>
      <c r="L30" s="33"/>
      <c r="M30" s="34"/>
    </row>
    <row r="31" spans="1:14" ht="13.5" x14ac:dyDescent="0.15">
      <c r="A31" s="43"/>
      <c r="B31" s="32"/>
      <c r="C31" s="1" t="s">
        <v>57</v>
      </c>
      <c r="E31" s="59">
        <v>50000</v>
      </c>
      <c r="F31" s="1" t="s">
        <v>28</v>
      </c>
      <c r="G31" s="1" t="s">
        <v>59</v>
      </c>
      <c r="H31" s="1">
        <v>10</v>
      </c>
      <c r="I31" s="60" t="s">
        <v>60</v>
      </c>
      <c r="J31" s="4" t="s">
        <v>61</v>
      </c>
      <c r="K31" s="59">
        <f t="shared" si="3"/>
        <v>500000</v>
      </c>
      <c r="L31" s="33"/>
      <c r="M31" s="34"/>
    </row>
    <row r="32" spans="1:14" ht="13.5" x14ac:dyDescent="0.15">
      <c r="B32" s="32"/>
      <c r="E32" s="59"/>
      <c r="I32" s="60"/>
      <c r="J32" s="4"/>
      <c r="K32" s="59"/>
      <c r="L32" s="33"/>
      <c r="M32" s="34"/>
    </row>
    <row r="33" spans="1:13" ht="13.5" x14ac:dyDescent="0.15">
      <c r="B33" s="32" t="s">
        <v>10</v>
      </c>
      <c r="C33" s="1" t="s">
        <v>84</v>
      </c>
      <c r="E33" s="71"/>
      <c r="K33" s="71">
        <v>3000000</v>
      </c>
      <c r="L33" s="33">
        <f>ROUNDDOWN((K33+K34)/1000,0)</f>
        <v>8000</v>
      </c>
      <c r="M33" s="34"/>
    </row>
    <row r="34" spans="1:13" ht="13.5" x14ac:dyDescent="0.15">
      <c r="B34" s="32"/>
      <c r="C34" s="1" t="s">
        <v>88</v>
      </c>
      <c r="E34" s="59"/>
      <c r="J34" s="4"/>
      <c r="K34" s="59">
        <v>5000000</v>
      </c>
      <c r="L34" s="33"/>
      <c r="M34" s="34"/>
    </row>
    <row r="35" spans="1:13" ht="13.5" x14ac:dyDescent="0.15">
      <c r="B35" s="32" t="s">
        <v>11</v>
      </c>
      <c r="E35" s="59"/>
      <c r="K35" s="59"/>
      <c r="L35" s="33">
        <f>ROUNDDOWN((K36+K37+K38+K39)/1000,0)</f>
        <v>0</v>
      </c>
      <c r="M35" s="34"/>
    </row>
    <row r="36" spans="1:13" ht="13.5" x14ac:dyDescent="0.15">
      <c r="B36" s="32" t="s">
        <v>48</v>
      </c>
      <c r="E36" s="59">
        <v>0</v>
      </c>
      <c r="F36" s="1" t="s">
        <v>85</v>
      </c>
      <c r="G36" s="1" t="s">
        <v>86</v>
      </c>
      <c r="H36" s="1">
        <v>0</v>
      </c>
      <c r="I36" s="60" t="s">
        <v>60</v>
      </c>
      <c r="J36" s="4" t="s">
        <v>87</v>
      </c>
      <c r="K36" s="59">
        <f t="shared" ref="K36:K37" si="4">E36*H36</f>
        <v>0</v>
      </c>
      <c r="L36" s="33"/>
      <c r="M36" s="34"/>
    </row>
    <row r="37" spans="1:13" ht="13.5" x14ac:dyDescent="0.15">
      <c r="B37" s="32" t="s">
        <v>79</v>
      </c>
      <c r="E37" s="59">
        <v>0</v>
      </c>
      <c r="F37" s="1" t="s">
        <v>85</v>
      </c>
      <c r="G37" s="1" t="s">
        <v>86</v>
      </c>
      <c r="H37" s="1">
        <v>0</v>
      </c>
      <c r="I37" s="60" t="s">
        <v>60</v>
      </c>
      <c r="J37" s="4" t="s">
        <v>87</v>
      </c>
      <c r="K37" s="59">
        <f t="shared" si="4"/>
        <v>0</v>
      </c>
      <c r="L37" s="33"/>
      <c r="M37" s="34"/>
    </row>
    <row r="38" spans="1:13" ht="13.5" x14ac:dyDescent="0.15">
      <c r="B38" s="32"/>
      <c r="E38" s="59"/>
      <c r="I38" s="60"/>
      <c r="J38" s="4"/>
      <c r="K38" s="59"/>
      <c r="L38" s="33"/>
      <c r="M38" s="34"/>
    </row>
    <row r="39" spans="1:13" ht="13.5" x14ac:dyDescent="0.15">
      <c r="B39" s="32"/>
      <c r="E39" s="59"/>
      <c r="I39" s="60"/>
      <c r="J39" s="4"/>
      <c r="K39" s="59"/>
      <c r="L39" s="33"/>
      <c r="M39" s="34"/>
    </row>
    <row r="40" spans="1:13" ht="13.5" x14ac:dyDescent="0.15">
      <c r="B40" s="107" t="s">
        <v>63</v>
      </c>
      <c r="C40" s="108"/>
      <c r="D40" s="37"/>
      <c r="E40" s="38">
        <f>SUM(M6:M39)*1000</f>
        <v>273500000</v>
      </c>
      <c r="F40" s="37" t="s">
        <v>13</v>
      </c>
      <c r="G40" s="37" t="s">
        <v>14</v>
      </c>
      <c r="H40" s="37">
        <v>10</v>
      </c>
      <c r="I40" s="37" t="s">
        <v>18</v>
      </c>
      <c r="J40" s="42" t="s">
        <v>16</v>
      </c>
      <c r="K40" s="38">
        <f>E40*H40%</f>
        <v>27350000</v>
      </c>
      <c r="L40" s="39"/>
      <c r="M40" s="40">
        <f>ROUNDDOWN((K40)/1000,0)</f>
        <v>27350</v>
      </c>
    </row>
    <row r="41" spans="1:13" s="43" customFormat="1" ht="14.25" thickBot="1" x14ac:dyDescent="0.2">
      <c r="A41" s="1"/>
      <c r="B41" s="44" t="s">
        <v>66</v>
      </c>
      <c r="C41" s="45"/>
      <c r="D41" s="45"/>
      <c r="E41" s="45"/>
      <c r="F41" s="45"/>
      <c r="G41" s="45"/>
      <c r="H41" s="45"/>
      <c r="I41" s="45"/>
      <c r="J41" s="45"/>
      <c r="K41" s="46"/>
      <c r="L41" s="47"/>
      <c r="M41" s="48">
        <f>SUM(M6:M40)</f>
        <v>300850</v>
      </c>
    </row>
    <row r="42" spans="1:13" s="43" customFormat="1" ht="13.5" x14ac:dyDescent="0.15">
      <c r="A42" s="1"/>
      <c r="B42" s="49" t="s">
        <v>23</v>
      </c>
      <c r="C42" s="50"/>
      <c r="D42" s="50"/>
      <c r="E42" s="50"/>
      <c r="F42" s="50"/>
      <c r="G42" s="50"/>
      <c r="H42" s="50"/>
      <c r="I42" s="50"/>
      <c r="J42" s="50"/>
      <c r="K42" s="50"/>
      <c r="L42" s="109">
        <f>M41*1000</f>
        <v>300850000</v>
      </c>
      <c r="M42" s="110"/>
    </row>
    <row r="43" spans="1:13" s="43" customFormat="1" ht="13.5" x14ac:dyDescent="0.15">
      <c r="A43" s="1"/>
      <c r="B43" s="49" t="s">
        <v>21</v>
      </c>
      <c r="C43" s="50"/>
      <c r="D43" s="50"/>
      <c r="E43" s="50"/>
      <c r="F43" s="50"/>
      <c r="G43" s="50"/>
      <c r="H43" s="50"/>
      <c r="I43" s="50"/>
      <c r="J43" s="50"/>
      <c r="K43" s="51"/>
      <c r="L43" s="111">
        <f>ROUNDDOWN(L42*0.1,0)</f>
        <v>30085000</v>
      </c>
      <c r="M43" s="112"/>
    </row>
    <row r="44" spans="1:13" s="43" customFormat="1" ht="13.5" x14ac:dyDescent="0.15">
      <c r="A44" s="1"/>
      <c r="B44" s="49" t="s">
        <v>24</v>
      </c>
      <c r="C44" s="50"/>
      <c r="D44" s="50"/>
      <c r="E44" s="50"/>
      <c r="F44" s="50"/>
      <c r="G44" s="50"/>
      <c r="H44" s="50"/>
      <c r="I44" s="50"/>
      <c r="J44" s="50"/>
      <c r="K44" s="51"/>
      <c r="L44" s="111">
        <f>L42+L43</f>
        <v>330935000</v>
      </c>
      <c r="M44" s="112"/>
    </row>
    <row r="45" spans="1:13" ht="24" customHeight="1" x14ac:dyDescent="0.15">
      <c r="B45" s="105" t="s">
        <v>38</v>
      </c>
      <c r="C45" s="105"/>
      <c r="D45" s="105"/>
      <c r="E45" s="105"/>
      <c r="F45" s="105"/>
      <c r="G45" s="105"/>
      <c r="H45" s="105"/>
      <c r="I45" s="105"/>
      <c r="J45" s="105"/>
      <c r="K45" s="105"/>
      <c r="L45" s="105"/>
      <c r="M45" s="105"/>
    </row>
    <row r="46" spans="1:13" ht="19.5" customHeight="1" x14ac:dyDescent="0.15">
      <c r="E46" s="1"/>
      <c r="K46" s="1"/>
    </row>
    <row r="47" spans="1:13" ht="57.75" customHeight="1" x14ac:dyDescent="0.15">
      <c r="B47" s="106"/>
      <c r="C47" s="106"/>
      <c r="D47" s="106"/>
      <c r="E47" s="106"/>
      <c r="F47" s="106"/>
      <c r="G47" s="106"/>
      <c r="H47" s="106"/>
      <c r="I47" s="106"/>
      <c r="J47" s="106"/>
      <c r="K47" s="106"/>
      <c r="L47" s="106"/>
      <c r="M47" s="106"/>
    </row>
  </sheetData>
  <mergeCells count="12">
    <mergeCell ref="B2:M2"/>
    <mergeCell ref="B45:M45"/>
    <mergeCell ref="B47:M47"/>
    <mergeCell ref="B3:M3"/>
    <mergeCell ref="B4:C4"/>
    <mergeCell ref="B5:K5"/>
    <mergeCell ref="L5:M5"/>
    <mergeCell ref="B10:C10"/>
    <mergeCell ref="B40:C40"/>
    <mergeCell ref="L42:M42"/>
    <mergeCell ref="L43:M43"/>
    <mergeCell ref="L44:M44"/>
  </mergeCells>
  <phoneticPr fontId="4"/>
  <printOptions horizontalCentered="1"/>
  <pageMargins left="0.62992125984251968" right="0.39370078740157483" top="0.31496062992125984" bottom="0.23622047244094491" header="0.23622047244094491" footer="0.19685039370078741"/>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33"/>
  <sheetViews>
    <sheetView showGridLines="0" zoomScaleNormal="100" workbookViewId="0">
      <selection activeCell="B2" sqref="B2:M2"/>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bestFit="1"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bestFit="1" customWidth="1"/>
    <col min="14" max="14" width="9.25" style="1" bestFit="1" customWidth="1"/>
    <col min="15" max="16384" width="9" style="1"/>
  </cols>
  <sheetData>
    <row r="1" spans="2:14" ht="28.5" customHeight="1" x14ac:dyDescent="0.15">
      <c r="M1" s="2" t="s">
        <v>123</v>
      </c>
    </row>
    <row r="2" spans="2:14" ht="54.75" customHeight="1" x14ac:dyDescent="0.15">
      <c r="B2" s="126" t="s">
        <v>163</v>
      </c>
      <c r="C2" s="126"/>
      <c r="D2" s="126"/>
      <c r="E2" s="126"/>
      <c r="F2" s="126"/>
      <c r="G2" s="126"/>
      <c r="H2" s="126"/>
      <c r="I2" s="126"/>
      <c r="J2" s="126"/>
      <c r="K2" s="126"/>
      <c r="L2" s="126"/>
      <c r="M2" s="126"/>
    </row>
    <row r="3" spans="2:14" ht="19.5" customHeight="1" x14ac:dyDescent="0.15">
      <c r="B3" s="121" t="s">
        <v>47</v>
      </c>
      <c r="C3" s="121"/>
      <c r="D3" s="121"/>
      <c r="E3" s="121"/>
      <c r="F3" s="121"/>
      <c r="G3" s="121"/>
      <c r="H3" s="121"/>
      <c r="I3" s="121"/>
      <c r="J3" s="121"/>
      <c r="K3" s="121"/>
      <c r="L3" s="121"/>
      <c r="M3" s="121"/>
    </row>
    <row r="4" spans="2:14" ht="24.75" customHeight="1" thickBot="1" x14ac:dyDescent="0.2">
      <c r="B4" s="116" t="s">
        <v>25</v>
      </c>
      <c r="C4" s="116"/>
    </row>
    <row r="5" spans="2:14" ht="18.75" customHeight="1" x14ac:dyDescent="0.15">
      <c r="B5" s="117" t="s">
        <v>22</v>
      </c>
      <c r="C5" s="117"/>
      <c r="D5" s="117"/>
      <c r="E5" s="117"/>
      <c r="F5" s="117"/>
      <c r="G5" s="117"/>
      <c r="H5" s="117"/>
      <c r="I5" s="117"/>
      <c r="J5" s="117"/>
      <c r="K5" s="118"/>
      <c r="L5" s="119" t="s">
        <v>19</v>
      </c>
      <c r="M5" s="120"/>
    </row>
    <row r="6" spans="2:14" ht="13.5" customHeight="1" x14ac:dyDescent="0.15">
      <c r="B6" s="36" t="s">
        <v>31</v>
      </c>
      <c r="C6" s="37"/>
      <c r="D6" s="37"/>
      <c r="E6" s="38"/>
      <c r="F6" s="37"/>
      <c r="G6" s="37"/>
      <c r="H6" s="37"/>
      <c r="I6" s="37"/>
      <c r="J6" s="37"/>
      <c r="K6" s="38"/>
      <c r="L6" s="39"/>
      <c r="M6" s="40">
        <f>SUM(L7:L10)</f>
        <v>5990</v>
      </c>
    </row>
    <row r="7" spans="2:14" ht="13.5" customHeight="1" x14ac:dyDescent="0.15">
      <c r="B7" s="32" t="s">
        <v>5</v>
      </c>
      <c r="C7" s="1" t="s">
        <v>34</v>
      </c>
      <c r="L7" s="33">
        <f>ROUNDDOWN((K8+K9)/1000,0)</f>
        <v>5750</v>
      </c>
      <c r="M7" s="34"/>
    </row>
    <row r="8" spans="2:14" ht="13.5" customHeight="1" x14ac:dyDescent="0.15">
      <c r="B8" s="32"/>
      <c r="C8" s="1" t="s">
        <v>29</v>
      </c>
      <c r="D8" s="1" t="s">
        <v>20</v>
      </c>
      <c r="E8" s="26">
        <v>5000</v>
      </c>
      <c r="F8" s="1" t="s">
        <v>13</v>
      </c>
      <c r="G8" s="1" t="s">
        <v>14</v>
      </c>
      <c r="H8" s="1">
        <v>700</v>
      </c>
      <c r="I8" s="1" t="s">
        <v>15</v>
      </c>
      <c r="J8" s="4" t="s">
        <v>16</v>
      </c>
      <c r="K8" s="26">
        <f>E8*H8</f>
        <v>3500000</v>
      </c>
      <c r="L8" s="33"/>
      <c r="M8" s="34"/>
      <c r="N8" s="41"/>
    </row>
    <row r="9" spans="2:14" ht="13.5" customHeight="1" x14ac:dyDescent="0.15">
      <c r="B9" s="32"/>
      <c r="C9" s="1" t="s">
        <v>30</v>
      </c>
      <c r="D9" s="1" t="s">
        <v>20</v>
      </c>
      <c r="E9" s="26">
        <v>7500</v>
      </c>
      <c r="F9" s="1" t="s">
        <v>13</v>
      </c>
      <c r="G9" s="1" t="s">
        <v>14</v>
      </c>
      <c r="H9" s="1">
        <v>300</v>
      </c>
      <c r="I9" s="1" t="s">
        <v>15</v>
      </c>
      <c r="J9" s="4" t="s">
        <v>16</v>
      </c>
      <c r="K9" s="26">
        <f>E9*H9</f>
        <v>2250000</v>
      </c>
      <c r="L9" s="33"/>
      <c r="M9" s="34"/>
    </row>
    <row r="10" spans="2:14" ht="13.5" customHeight="1" x14ac:dyDescent="0.15">
      <c r="B10" s="32" t="s">
        <v>6</v>
      </c>
      <c r="L10" s="33">
        <f>ROUNDDOWN(K11/1000,0)</f>
        <v>240</v>
      </c>
      <c r="M10" s="34"/>
    </row>
    <row r="11" spans="2:14" ht="13.5" customHeight="1" x14ac:dyDescent="0.15">
      <c r="B11" s="32"/>
      <c r="D11" s="1" t="s">
        <v>20</v>
      </c>
      <c r="E11" s="26">
        <v>12000</v>
      </c>
      <c r="F11" s="1" t="s">
        <v>13</v>
      </c>
      <c r="G11" s="1" t="s">
        <v>14</v>
      </c>
      <c r="H11" s="1">
        <v>20</v>
      </c>
      <c r="I11" s="1" t="s">
        <v>17</v>
      </c>
      <c r="J11" s="4" t="s">
        <v>16</v>
      </c>
      <c r="K11" s="26">
        <f>E11*H11</f>
        <v>240000</v>
      </c>
      <c r="L11" s="35"/>
      <c r="M11" s="34"/>
    </row>
    <row r="12" spans="2:14" ht="13.5" customHeight="1" x14ac:dyDescent="0.15">
      <c r="B12" s="36" t="s">
        <v>32</v>
      </c>
      <c r="C12" s="37"/>
      <c r="D12" s="37"/>
      <c r="E12" s="38"/>
      <c r="F12" s="37"/>
      <c r="G12" s="37"/>
      <c r="H12" s="37"/>
      <c r="I12" s="37"/>
      <c r="J12" s="37"/>
      <c r="K12" s="38"/>
      <c r="L12" s="39"/>
      <c r="M12" s="40">
        <f>SUM(L13:L26)</f>
        <v>19190</v>
      </c>
    </row>
    <row r="13" spans="2:14" ht="13.5" customHeight="1" x14ac:dyDescent="0.15">
      <c r="B13" s="32" t="s">
        <v>8</v>
      </c>
      <c r="K13" s="26"/>
      <c r="L13" s="33">
        <f>ROUNDDOWN((K14+K15)/1000,0)</f>
        <v>750</v>
      </c>
      <c r="M13" s="34"/>
    </row>
    <row r="14" spans="2:14" ht="13.5" customHeight="1" x14ac:dyDescent="0.15">
      <c r="B14" s="32"/>
      <c r="C14" s="1" t="s">
        <v>76</v>
      </c>
      <c r="E14" s="67">
        <v>150000</v>
      </c>
      <c r="F14" s="43" t="s">
        <v>28</v>
      </c>
      <c r="G14" s="43" t="s">
        <v>59</v>
      </c>
      <c r="H14" s="43">
        <v>5</v>
      </c>
      <c r="I14" s="68" t="s">
        <v>60</v>
      </c>
      <c r="J14" s="69" t="s">
        <v>61</v>
      </c>
      <c r="K14" s="67">
        <f t="shared" ref="K14:K15" si="0">E14*H14</f>
        <v>750000</v>
      </c>
      <c r="L14" s="33"/>
      <c r="M14" s="34"/>
    </row>
    <row r="15" spans="2:14" ht="13.5" customHeight="1" x14ac:dyDescent="0.15">
      <c r="B15" s="32"/>
      <c r="E15" s="67">
        <v>0</v>
      </c>
      <c r="F15" s="43" t="s">
        <v>28</v>
      </c>
      <c r="G15" s="43" t="s">
        <v>59</v>
      </c>
      <c r="H15" s="43">
        <v>0</v>
      </c>
      <c r="I15" s="68" t="s">
        <v>75</v>
      </c>
      <c r="J15" s="69" t="s">
        <v>61</v>
      </c>
      <c r="K15" s="67">
        <f t="shared" si="0"/>
        <v>0</v>
      </c>
      <c r="L15" s="33"/>
      <c r="M15" s="34"/>
    </row>
    <row r="16" spans="2:14" ht="13.5" customHeight="1" x14ac:dyDescent="0.15">
      <c r="B16" s="32" t="s">
        <v>9</v>
      </c>
      <c r="E16" s="59"/>
      <c r="K16" s="59"/>
      <c r="L16" s="33">
        <f>ROUNDDOWN((K17+K18+K19)/1000,0)</f>
        <v>9120</v>
      </c>
      <c r="M16" s="34"/>
    </row>
    <row r="17" spans="2:13" ht="13.5" customHeight="1" x14ac:dyDescent="0.15">
      <c r="B17" s="32" t="s">
        <v>12</v>
      </c>
      <c r="C17" s="1" t="s">
        <v>56</v>
      </c>
      <c r="E17" s="59">
        <v>200000</v>
      </c>
      <c r="F17" s="1" t="s">
        <v>28</v>
      </c>
      <c r="G17" s="1" t="s">
        <v>59</v>
      </c>
      <c r="H17" s="1">
        <v>30</v>
      </c>
      <c r="I17" s="60" t="s">
        <v>60</v>
      </c>
      <c r="J17" s="4" t="s">
        <v>61</v>
      </c>
      <c r="K17" s="59">
        <f>E17*H17</f>
        <v>6000000</v>
      </c>
      <c r="L17" s="33"/>
      <c r="M17" s="34"/>
    </row>
    <row r="18" spans="2:13" ht="13.5" customHeight="1" x14ac:dyDescent="0.15">
      <c r="B18" s="32"/>
      <c r="C18" s="1" t="s">
        <v>57</v>
      </c>
      <c r="E18" s="59">
        <v>20000</v>
      </c>
      <c r="F18" s="1" t="s">
        <v>28</v>
      </c>
      <c r="G18" s="1" t="s">
        <v>59</v>
      </c>
      <c r="H18" s="1">
        <v>6</v>
      </c>
      <c r="I18" s="60" t="s">
        <v>60</v>
      </c>
      <c r="J18" s="4" t="s">
        <v>61</v>
      </c>
      <c r="K18" s="59">
        <f>E18*H18</f>
        <v>120000</v>
      </c>
      <c r="L18" s="33"/>
      <c r="M18" s="34"/>
    </row>
    <row r="19" spans="2:13" ht="13.5" customHeight="1" x14ac:dyDescent="0.15">
      <c r="B19" s="32" t="s">
        <v>99</v>
      </c>
      <c r="C19" s="1" t="s">
        <v>56</v>
      </c>
      <c r="E19" s="59">
        <v>150000</v>
      </c>
      <c r="F19" s="1" t="s">
        <v>28</v>
      </c>
      <c r="G19" s="1" t="s">
        <v>59</v>
      </c>
      <c r="H19" s="1">
        <v>20</v>
      </c>
      <c r="I19" s="60" t="s">
        <v>60</v>
      </c>
      <c r="J19" s="4" t="s">
        <v>61</v>
      </c>
      <c r="K19" s="59">
        <f>E19*H19</f>
        <v>3000000</v>
      </c>
      <c r="L19" s="33"/>
      <c r="M19" s="34"/>
    </row>
    <row r="20" spans="2:13" ht="26.25" customHeight="1" x14ac:dyDescent="0.15">
      <c r="B20" s="32" t="s">
        <v>10</v>
      </c>
      <c r="C20" s="72" t="s">
        <v>89</v>
      </c>
      <c r="E20" s="59">
        <v>4000000</v>
      </c>
      <c r="F20" s="1" t="s">
        <v>28</v>
      </c>
      <c r="G20" s="1" t="s">
        <v>59</v>
      </c>
      <c r="H20" s="1">
        <v>1</v>
      </c>
      <c r="I20" s="60" t="s">
        <v>62</v>
      </c>
      <c r="J20" s="4" t="s">
        <v>61</v>
      </c>
      <c r="K20" s="59">
        <f t="shared" ref="K20:K21" si="1">E20*H20</f>
        <v>4000000</v>
      </c>
      <c r="L20" s="33">
        <f>ROUNDDOWN((K20+K21)/1000,0)</f>
        <v>8800</v>
      </c>
      <c r="M20" s="34"/>
    </row>
    <row r="21" spans="2:13" ht="13.5" customHeight="1" x14ac:dyDescent="0.15">
      <c r="B21" s="32"/>
      <c r="C21" s="70" t="s">
        <v>53</v>
      </c>
      <c r="E21" s="59">
        <v>4800000</v>
      </c>
      <c r="F21" s="1" t="s">
        <v>28</v>
      </c>
      <c r="G21" s="1" t="s">
        <v>59</v>
      </c>
      <c r="H21" s="1">
        <v>1</v>
      </c>
      <c r="I21" s="60" t="s">
        <v>62</v>
      </c>
      <c r="J21" s="4" t="s">
        <v>61</v>
      </c>
      <c r="K21" s="59">
        <f t="shared" si="1"/>
        <v>4800000</v>
      </c>
      <c r="L21" s="33"/>
      <c r="M21" s="34"/>
    </row>
    <row r="22" spans="2:13" ht="13.5" customHeight="1" x14ac:dyDescent="0.15">
      <c r="B22" s="32" t="s">
        <v>11</v>
      </c>
      <c r="E22" s="59"/>
      <c r="K22" s="59"/>
      <c r="L22" s="33">
        <f>ROUNDDOWN((K23+K24+K25+K26)/1000,0)</f>
        <v>520</v>
      </c>
      <c r="M22" s="34"/>
    </row>
    <row r="23" spans="2:13" ht="13.5" customHeight="1" x14ac:dyDescent="0.15">
      <c r="B23" s="32" t="s">
        <v>55</v>
      </c>
      <c r="E23" s="59">
        <v>20000</v>
      </c>
      <c r="F23" s="1" t="s">
        <v>28</v>
      </c>
      <c r="G23" s="1" t="s">
        <v>59</v>
      </c>
      <c r="H23" s="1">
        <v>6</v>
      </c>
      <c r="I23" s="60" t="s">
        <v>60</v>
      </c>
      <c r="J23" s="4" t="s">
        <v>61</v>
      </c>
      <c r="K23" s="59">
        <f t="shared" ref="K23:K24" si="2">E23*H23</f>
        <v>120000</v>
      </c>
      <c r="L23" s="33"/>
      <c r="M23" s="34"/>
    </row>
    <row r="24" spans="2:13" ht="13.5" customHeight="1" x14ac:dyDescent="0.15">
      <c r="B24" s="32" t="s">
        <v>54</v>
      </c>
      <c r="E24" s="59">
        <v>20000</v>
      </c>
      <c r="F24" s="1" t="s">
        <v>28</v>
      </c>
      <c r="G24" s="1" t="s">
        <v>59</v>
      </c>
      <c r="H24" s="1">
        <v>6</v>
      </c>
      <c r="I24" s="60" t="s">
        <v>60</v>
      </c>
      <c r="J24" s="4" t="s">
        <v>61</v>
      </c>
      <c r="K24" s="59">
        <f t="shared" si="2"/>
        <v>120000</v>
      </c>
      <c r="L24" s="33"/>
      <c r="M24" s="34"/>
    </row>
    <row r="25" spans="2:13" ht="13.5" customHeight="1" x14ac:dyDescent="0.15">
      <c r="B25" s="32" t="s">
        <v>90</v>
      </c>
      <c r="E25" s="59">
        <v>140000</v>
      </c>
      <c r="F25" s="1" t="s">
        <v>85</v>
      </c>
      <c r="G25" s="1" t="s">
        <v>86</v>
      </c>
      <c r="H25" s="1">
        <v>2</v>
      </c>
      <c r="I25" s="1" t="s">
        <v>91</v>
      </c>
      <c r="J25" s="4" t="s">
        <v>87</v>
      </c>
      <c r="K25" s="59">
        <f t="shared" ref="K25" si="3">E25*H25</f>
        <v>280000</v>
      </c>
      <c r="L25" s="33"/>
      <c r="M25" s="34"/>
    </row>
    <row r="26" spans="2:13" ht="13.5" customHeight="1" x14ac:dyDescent="0.15">
      <c r="B26" s="32"/>
      <c r="E26" s="26"/>
      <c r="J26" s="4"/>
      <c r="K26" s="26"/>
      <c r="L26" s="33"/>
      <c r="M26" s="34"/>
    </row>
    <row r="27" spans="2:13" s="43" customFormat="1" ht="13.5" customHeight="1" thickBot="1" x14ac:dyDescent="0.2">
      <c r="B27" s="74" t="s">
        <v>103</v>
      </c>
      <c r="C27" s="45"/>
      <c r="D27" s="45"/>
      <c r="E27" s="45"/>
      <c r="F27" s="45"/>
      <c r="G27" s="45"/>
      <c r="H27" s="45"/>
      <c r="I27" s="45"/>
      <c r="J27" s="45"/>
      <c r="K27" s="46"/>
      <c r="L27" s="47"/>
      <c r="M27" s="48">
        <f>MAX(M6:M26)</f>
        <v>19190</v>
      </c>
    </row>
    <row r="28" spans="2:13" s="43" customFormat="1" ht="13.5" customHeight="1" x14ac:dyDescent="0.15">
      <c r="B28" s="75" t="s">
        <v>104</v>
      </c>
      <c r="C28" s="50"/>
      <c r="D28" s="50"/>
      <c r="E28" s="50"/>
      <c r="F28" s="50"/>
      <c r="G28" s="50"/>
      <c r="H28" s="50"/>
      <c r="I28" s="50"/>
      <c r="J28" s="50"/>
      <c r="K28" s="50"/>
      <c r="L28" s="109">
        <f>M27*1000</f>
        <v>19190000</v>
      </c>
      <c r="M28" s="110"/>
    </row>
    <row r="29" spans="2:13" s="43" customFormat="1" ht="13.5" customHeight="1" x14ac:dyDescent="0.15">
      <c r="B29" s="49" t="s">
        <v>105</v>
      </c>
      <c r="C29" s="50"/>
      <c r="D29" s="50"/>
      <c r="E29" s="50"/>
      <c r="F29" s="50"/>
      <c r="G29" s="50"/>
      <c r="H29" s="50"/>
      <c r="I29" s="50"/>
      <c r="J29" s="50"/>
      <c r="K29" s="51"/>
      <c r="L29" s="111">
        <f>ROUNDDOWN(L28*0.1,0)</f>
        <v>1919000</v>
      </c>
      <c r="M29" s="112"/>
    </row>
    <row r="30" spans="2:13" s="43" customFormat="1" ht="13.5" customHeight="1" x14ac:dyDescent="0.15">
      <c r="B30" s="49" t="s">
        <v>106</v>
      </c>
      <c r="C30" s="50"/>
      <c r="D30" s="50"/>
      <c r="E30" s="50"/>
      <c r="F30" s="50"/>
      <c r="G30" s="50"/>
      <c r="H30" s="50"/>
      <c r="I30" s="50"/>
      <c r="J30" s="50"/>
      <c r="K30" s="51"/>
      <c r="L30" s="113">
        <f>L28+L29</f>
        <v>21109000</v>
      </c>
      <c r="M30" s="114"/>
    </row>
    <row r="31" spans="2:13" ht="27.75" customHeight="1" x14ac:dyDescent="0.15">
      <c r="B31" s="127" t="s">
        <v>107</v>
      </c>
      <c r="C31" s="105"/>
      <c r="D31" s="105"/>
      <c r="E31" s="105"/>
      <c r="F31" s="105"/>
      <c r="G31" s="105"/>
      <c r="H31" s="105"/>
      <c r="I31" s="105"/>
      <c r="J31" s="105"/>
      <c r="K31" s="105"/>
      <c r="L31" s="105"/>
      <c r="M31" s="105"/>
    </row>
    <row r="32" spans="2:13" ht="19.5" customHeight="1" x14ac:dyDescent="0.15">
      <c r="E32" s="1"/>
      <c r="K32" s="1"/>
    </row>
    <row r="33" spans="2:13" ht="57.75" customHeight="1" x14ac:dyDescent="0.15">
      <c r="B33" s="106"/>
      <c r="C33" s="106"/>
      <c r="D33" s="106"/>
      <c r="E33" s="106"/>
      <c r="F33" s="106"/>
      <c r="G33" s="106"/>
      <c r="H33" s="106"/>
      <c r="I33" s="106"/>
      <c r="J33" s="106"/>
      <c r="K33" s="106"/>
      <c r="L33" s="106"/>
      <c r="M33" s="106"/>
    </row>
  </sheetData>
  <mergeCells count="10">
    <mergeCell ref="L28:M28"/>
    <mergeCell ref="L29:M29"/>
    <mergeCell ref="L30:M30"/>
    <mergeCell ref="B31:M31"/>
    <mergeCell ref="B33:M33"/>
    <mergeCell ref="B2:M2"/>
    <mergeCell ref="B3:M3"/>
    <mergeCell ref="B4:C4"/>
    <mergeCell ref="B5:K5"/>
    <mergeCell ref="L5:M5"/>
  </mergeCells>
  <phoneticPr fontId="4"/>
  <printOptions horizontalCentered="1"/>
  <pageMargins left="0.62992125984251968" right="0.39370078740157483" top="0.31496062992125984" bottom="0.23622047244094491" header="0.23622047244094491" footer="0.19685039370078741"/>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5"/>
  <sheetViews>
    <sheetView showGridLines="0" topLeftCell="A17" zoomScale="80" zoomScaleNormal="80" zoomScaleSheetLayoutView="80" workbookViewId="0">
      <selection activeCell="D10" sqref="D10"/>
    </sheetView>
  </sheetViews>
  <sheetFormatPr defaultRowHeight="13.5" x14ac:dyDescent="0.15"/>
  <cols>
    <col min="1" max="1" width="36.125" style="1" customWidth="1"/>
    <col min="2" max="5" width="17.25" style="1" customWidth="1"/>
    <col min="6" max="6" width="20.875" style="1" customWidth="1"/>
    <col min="7" max="9" width="17.25" style="1" customWidth="1"/>
    <col min="10" max="11" width="18.5" style="1" customWidth="1"/>
    <col min="12" max="16384" width="9" style="1"/>
  </cols>
  <sheetData>
    <row r="1" spans="1:13" s="52" customFormat="1" ht="27" customHeight="1" x14ac:dyDescent="0.15">
      <c r="A1" s="4"/>
      <c r="B1" s="4"/>
      <c r="I1" s="2" t="s">
        <v>127</v>
      </c>
      <c r="J1" s="2"/>
      <c r="K1" s="2"/>
      <c r="M1" s="54"/>
    </row>
    <row r="2" spans="1:13" s="52" customFormat="1" ht="36.75" customHeight="1" x14ac:dyDescent="0.15">
      <c r="A2" s="115" t="s">
        <v>137</v>
      </c>
      <c r="B2" s="115"/>
      <c r="C2" s="115"/>
      <c r="D2" s="115"/>
      <c r="E2" s="115"/>
      <c r="F2" s="115"/>
      <c r="G2" s="115"/>
      <c r="H2" s="115"/>
      <c r="I2" s="115"/>
      <c r="J2" s="55"/>
      <c r="K2" s="55"/>
      <c r="L2" s="55"/>
      <c r="M2" s="55"/>
    </row>
    <row r="3" spans="1:13" s="52" customFormat="1" ht="6.75" customHeight="1" x14ac:dyDescent="0.15">
      <c r="A3" s="87"/>
      <c r="B3" s="87"/>
      <c r="C3" s="87"/>
      <c r="D3" s="87"/>
      <c r="E3" s="87"/>
      <c r="F3" s="87"/>
      <c r="G3" s="87"/>
      <c r="H3" s="87"/>
      <c r="I3" s="87"/>
      <c r="J3" s="55"/>
      <c r="K3" s="55"/>
      <c r="L3" s="55"/>
      <c r="M3" s="55"/>
    </row>
    <row r="4" spans="1:13" ht="18.75" x14ac:dyDescent="0.15">
      <c r="A4" s="130" t="s">
        <v>110</v>
      </c>
      <c r="B4" s="130"/>
      <c r="C4" s="130"/>
      <c r="D4" s="130"/>
      <c r="E4" s="130"/>
      <c r="F4" s="130"/>
    </row>
    <row r="5" spans="1:13" s="3" customFormat="1" ht="19.5" customHeight="1" x14ac:dyDescent="0.15">
      <c r="A5" s="144" t="s">
        <v>164</v>
      </c>
      <c r="B5" s="144"/>
      <c r="C5" s="132"/>
      <c r="D5" s="132"/>
      <c r="E5" s="132"/>
      <c r="F5" s="132"/>
      <c r="I5" s="4" t="s">
        <v>115</v>
      </c>
    </row>
    <row r="6" spans="1:13" ht="37.5" customHeight="1" x14ac:dyDescent="0.15">
      <c r="A6" s="142" t="s">
        <v>25</v>
      </c>
      <c r="B6" s="142"/>
      <c r="C6" s="142"/>
      <c r="D6" s="142"/>
      <c r="E6" s="142"/>
      <c r="F6" s="143"/>
      <c r="H6" s="4"/>
    </row>
    <row r="7" spans="1:13" s="7" customFormat="1" ht="24" customHeight="1" x14ac:dyDescent="0.15">
      <c r="A7" s="139" t="s">
        <v>35</v>
      </c>
      <c r="B7" s="139" t="s">
        <v>49</v>
      </c>
      <c r="C7" s="128" t="s">
        <v>37</v>
      </c>
      <c r="D7" s="129"/>
      <c r="E7" s="128" t="s">
        <v>50</v>
      </c>
      <c r="F7" s="141"/>
      <c r="G7" s="129"/>
      <c r="H7" s="128" t="s">
        <v>72</v>
      </c>
      <c r="I7" s="129"/>
    </row>
    <row r="8" spans="1:13" s="7" customFormat="1" ht="36.75" customHeight="1" x14ac:dyDescent="0.15">
      <c r="A8" s="140"/>
      <c r="B8" s="140"/>
      <c r="C8" s="91" t="s">
        <v>138</v>
      </c>
      <c r="D8" s="91" t="s">
        <v>124</v>
      </c>
      <c r="E8" s="91" t="s">
        <v>139</v>
      </c>
      <c r="F8" s="91" t="s">
        <v>125</v>
      </c>
      <c r="G8" s="91" t="s">
        <v>126</v>
      </c>
      <c r="H8" s="91" t="s">
        <v>135</v>
      </c>
      <c r="I8" s="91" t="s">
        <v>140</v>
      </c>
    </row>
    <row r="9" spans="1:13" s="3" customFormat="1" ht="22.5" customHeight="1" x14ac:dyDescent="0.15">
      <c r="A9" s="8" t="s">
        <v>0</v>
      </c>
      <c r="B9" s="8">
        <f t="shared" ref="B9:B16" si="0">SUM(C9:I9)</f>
        <v>0</v>
      </c>
      <c r="C9" s="92"/>
      <c r="D9" s="92"/>
      <c r="E9" s="93"/>
      <c r="F9" s="93"/>
      <c r="G9" s="93"/>
      <c r="H9" s="92"/>
      <c r="I9" s="92"/>
    </row>
    <row r="10" spans="1:13" s="3" customFormat="1" ht="22.5" customHeight="1" x14ac:dyDescent="0.15">
      <c r="A10" s="13" t="s">
        <v>4</v>
      </c>
      <c r="B10" s="13">
        <f t="shared" si="0"/>
        <v>0</v>
      </c>
      <c r="C10" s="93"/>
      <c r="D10" s="93"/>
      <c r="E10" s="93"/>
      <c r="F10" s="93"/>
      <c r="G10" s="93"/>
      <c r="H10" s="93"/>
      <c r="I10" s="93"/>
    </row>
    <row r="11" spans="1:13" s="3" customFormat="1" ht="22.5" customHeight="1" x14ac:dyDescent="0.15">
      <c r="A11" s="12" t="s">
        <v>7</v>
      </c>
      <c r="B11" s="12">
        <f t="shared" si="0"/>
        <v>0</v>
      </c>
      <c r="C11" s="94"/>
      <c r="D11" s="94"/>
      <c r="E11" s="93"/>
      <c r="F11" s="93"/>
      <c r="G11" s="93"/>
      <c r="H11" s="93"/>
      <c r="I11" s="93"/>
    </row>
    <row r="12" spans="1:13" s="3" customFormat="1" ht="22.5" customHeight="1" x14ac:dyDescent="0.15">
      <c r="A12" s="57" t="s">
        <v>71</v>
      </c>
      <c r="B12" s="25">
        <f t="shared" si="0"/>
        <v>0</v>
      </c>
      <c r="C12" s="95">
        <f>SUM(C10,C11)</f>
        <v>0</v>
      </c>
      <c r="D12" s="95">
        <v>0</v>
      </c>
      <c r="E12" s="95">
        <f>SUM(E9,E10,E11)</f>
        <v>0</v>
      </c>
      <c r="F12" s="95">
        <f t="shared" ref="F12:G12" si="1">SUM(F9,F10,F11)</f>
        <v>0</v>
      </c>
      <c r="G12" s="95">
        <f t="shared" si="1"/>
        <v>0</v>
      </c>
      <c r="H12" s="95">
        <f>MAX(H10,H11)</f>
        <v>0</v>
      </c>
      <c r="I12" s="95">
        <f>MAX(I10,I11)</f>
        <v>0</v>
      </c>
    </row>
    <row r="13" spans="1:13" s="3" customFormat="1" ht="22.5" customHeight="1" x14ac:dyDescent="0.15">
      <c r="A13" s="13" t="s">
        <v>46</v>
      </c>
      <c r="B13" s="13">
        <f t="shared" si="0"/>
        <v>0</v>
      </c>
      <c r="C13" s="93">
        <f>ROUNDDOWN((C12*10%),-3)</f>
        <v>0</v>
      </c>
      <c r="D13" s="93">
        <v>0</v>
      </c>
      <c r="E13" s="93">
        <f t="shared" ref="E13:G13" si="2">ROUNDDOWN((E12*10%),-3)</f>
        <v>0</v>
      </c>
      <c r="F13" s="93">
        <f t="shared" si="2"/>
        <v>0</v>
      </c>
      <c r="G13" s="93">
        <f t="shared" si="2"/>
        <v>0</v>
      </c>
      <c r="H13" s="92"/>
      <c r="I13" s="92"/>
    </row>
    <row r="14" spans="1:13" s="3" customFormat="1" ht="22.5" customHeight="1" x14ac:dyDescent="0.15">
      <c r="A14" s="11" t="s">
        <v>70</v>
      </c>
      <c r="B14" s="13">
        <f t="shared" si="0"/>
        <v>0</v>
      </c>
      <c r="C14" s="93">
        <f t="shared" ref="C14:G14" si="3">SUM(C12:C13)</f>
        <v>0</v>
      </c>
      <c r="D14" s="93">
        <v>0</v>
      </c>
      <c r="E14" s="93">
        <f t="shared" si="3"/>
        <v>0</v>
      </c>
      <c r="F14" s="93">
        <f t="shared" si="3"/>
        <v>0</v>
      </c>
      <c r="G14" s="93">
        <f t="shared" si="3"/>
        <v>0</v>
      </c>
      <c r="H14" s="93">
        <f t="shared" ref="H14" si="4">SUM(H12:H13)</f>
        <v>0</v>
      </c>
      <c r="I14" s="93">
        <f>SUM(I12:I13)</f>
        <v>0</v>
      </c>
    </row>
    <row r="15" spans="1:13" s="3" customFormat="1" ht="22.5" customHeight="1" x14ac:dyDescent="0.15">
      <c r="A15" s="18" t="s">
        <v>36</v>
      </c>
      <c r="B15" s="13">
        <f t="shared" si="0"/>
        <v>0</v>
      </c>
      <c r="C15" s="93">
        <f t="shared" ref="C15:G15" si="5">ROUNDDOWN(C14*0.1,0)</f>
        <v>0</v>
      </c>
      <c r="D15" s="93">
        <v>0</v>
      </c>
      <c r="E15" s="93">
        <f t="shared" si="5"/>
        <v>0</v>
      </c>
      <c r="F15" s="93">
        <f t="shared" si="5"/>
        <v>0</v>
      </c>
      <c r="G15" s="93">
        <f t="shared" si="5"/>
        <v>0</v>
      </c>
      <c r="H15" s="93">
        <f t="shared" ref="H15:I15" si="6">ROUNDDOWN(H14*0.1,0)</f>
        <v>0</v>
      </c>
      <c r="I15" s="93">
        <f t="shared" si="6"/>
        <v>0</v>
      </c>
    </row>
    <row r="16" spans="1:13" s="3" customFormat="1" ht="22.5" customHeight="1" x14ac:dyDescent="0.15">
      <c r="A16" s="11" t="s">
        <v>69</v>
      </c>
      <c r="B16" s="13">
        <f t="shared" si="0"/>
        <v>0</v>
      </c>
      <c r="C16" s="93">
        <f t="shared" ref="C16:G16" si="7">SUM(C14:C15)</f>
        <v>0</v>
      </c>
      <c r="D16" s="93">
        <v>0</v>
      </c>
      <c r="E16" s="93">
        <f t="shared" si="7"/>
        <v>0</v>
      </c>
      <c r="F16" s="93">
        <f t="shared" si="7"/>
        <v>0</v>
      </c>
      <c r="G16" s="93">
        <f t="shared" si="7"/>
        <v>0</v>
      </c>
      <c r="H16" s="93">
        <f>SUM(H14:H15)</f>
        <v>0</v>
      </c>
      <c r="I16" s="93">
        <f>SUM(I14:I15)</f>
        <v>0</v>
      </c>
    </row>
    <row r="17" spans="1:10" ht="24" customHeight="1" x14ac:dyDescent="0.15">
      <c r="A17" s="19" t="s">
        <v>108</v>
      </c>
      <c r="B17" s="19"/>
    </row>
    <row r="18" spans="1:10" x14ac:dyDescent="0.15">
      <c r="A18" s="19"/>
      <c r="B18" s="19"/>
    </row>
    <row r="19" spans="1:10" ht="20.25" customHeight="1" x14ac:dyDescent="0.15">
      <c r="A19" s="130" t="s">
        <v>109</v>
      </c>
      <c r="B19" s="130"/>
      <c r="C19" s="130"/>
      <c r="D19" s="130"/>
      <c r="E19" s="130"/>
      <c r="F19" s="130"/>
    </row>
    <row r="20" spans="1:10" ht="17.25" customHeight="1" x14ac:dyDescent="0.15">
      <c r="A20" s="138"/>
      <c r="B20" s="138"/>
      <c r="C20" s="138"/>
      <c r="D20" s="138"/>
      <c r="E20" s="138"/>
      <c r="F20" s="138"/>
      <c r="G20" s="3"/>
      <c r="H20" s="3"/>
      <c r="I20" s="3"/>
      <c r="J20" s="3"/>
    </row>
    <row r="21" spans="1:10" ht="24" customHeight="1" x14ac:dyDescent="0.15">
      <c r="A21" s="139" t="s">
        <v>35</v>
      </c>
      <c r="B21" s="139" t="s">
        <v>49</v>
      </c>
      <c r="C21" s="128" t="s">
        <v>37</v>
      </c>
      <c r="D21" s="129"/>
      <c r="E21" s="128" t="s">
        <v>50</v>
      </c>
      <c r="F21" s="141"/>
      <c r="G21" s="129"/>
      <c r="H21" s="128" t="s">
        <v>72</v>
      </c>
      <c r="I21" s="129"/>
      <c r="J21" s="7"/>
    </row>
    <row r="22" spans="1:10" ht="37.5" customHeight="1" x14ac:dyDescent="0.15">
      <c r="A22" s="140"/>
      <c r="B22" s="140"/>
      <c r="C22" s="91" t="s">
        <v>138</v>
      </c>
      <c r="D22" s="91" t="s">
        <v>124</v>
      </c>
      <c r="E22" s="91" t="s">
        <v>139</v>
      </c>
      <c r="F22" s="91" t="s">
        <v>125</v>
      </c>
      <c r="G22" s="91" t="s">
        <v>126</v>
      </c>
      <c r="H22" s="91" t="s">
        <v>135</v>
      </c>
      <c r="I22" s="91" t="s">
        <v>140</v>
      </c>
      <c r="J22" s="7"/>
    </row>
    <row r="23" spans="1:10" ht="20.25" customHeight="1" x14ac:dyDescent="0.15">
      <c r="A23" s="96" t="s">
        <v>0</v>
      </c>
      <c r="B23" s="96">
        <f t="shared" ref="B23:B30" si="8">SUM(C23:I23)</f>
        <v>0</v>
      </c>
      <c r="C23" s="92"/>
      <c r="D23" s="92"/>
      <c r="E23" s="93"/>
      <c r="F23" s="93"/>
      <c r="G23" s="93"/>
      <c r="H23" s="92"/>
      <c r="I23" s="92"/>
      <c r="J23" s="3"/>
    </row>
    <row r="24" spans="1:10" ht="20.25" customHeight="1" x14ac:dyDescent="0.15">
      <c r="A24" s="93" t="s">
        <v>4</v>
      </c>
      <c r="B24" s="93">
        <f t="shared" si="8"/>
        <v>0</v>
      </c>
      <c r="C24" s="93"/>
      <c r="D24" s="93"/>
      <c r="E24" s="93"/>
      <c r="F24" s="93"/>
      <c r="G24" s="93"/>
      <c r="H24" s="93"/>
      <c r="I24" s="93"/>
      <c r="J24" s="3"/>
    </row>
    <row r="25" spans="1:10" ht="20.25" customHeight="1" x14ac:dyDescent="0.15">
      <c r="A25" s="94" t="s">
        <v>7</v>
      </c>
      <c r="B25" s="94">
        <f t="shared" si="8"/>
        <v>0</v>
      </c>
      <c r="C25" s="94"/>
      <c r="D25" s="94"/>
      <c r="E25" s="93"/>
      <c r="F25" s="93"/>
      <c r="G25" s="93"/>
      <c r="H25" s="93"/>
      <c r="I25" s="93"/>
      <c r="J25" s="3"/>
    </row>
    <row r="26" spans="1:10" ht="20.25" customHeight="1" x14ac:dyDescent="0.15">
      <c r="A26" s="97" t="s">
        <v>71</v>
      </c>
      <c r="B26" s="95">
        <f t="shared" si="8"/>
        <v>0</v>
      </c>
      <c r="C26" s="95">
        <f>SUM(C24,C25)</f>
        <v>0</v>
      </c>
      <c r="D26" s="95">
        <f>SUM(D24,D25)</f>
        <v>0</v>
      </c>
      <c r="E26" s="95">
        <f>SUM(E23,E24,E25)</f>
        <v>0</v>
      </c>
      <c r="F26" s="95">
        <f t="shared" ref="F26:G26" si="9">SUM(F23,F24,F25)</f>
        <v>0</v>
      </c>
      <c r="G26" s="95">
        <f t="shared" si="9"/>
        <v>0</v>
      </c>
      <c r="H26" s="95">
        <f>MAX(H24,H25)</f>
        <v>0</v>
      </c>
      <c r="I26" s="95">
        <f>MAX(I24,I25)</f>
        <v>0</v>
      </c>
      <c r="J26" s="3"/>
    </row>
    <row r="27" spans="1:10" ht="20.25" customHeight="1" x14ac:dyDescent="0.15">
      <c r="A27" s="93" t="s">
        <v>46</v>
      </c>
      <c r="B27" s="93">
        <f t="shared" si="8"/>
        <v>0</v>
      </c>
      <c r="C27" s="93">
        <f>ROUNDDOWN((C26*10%),-3)</f>
        <v>0</v>
      </c>
      <c r="D27" s="93">
        <f>ROUNDDOWN((D26*10%),-3)</f>
        <v>0</v>
      </c>
      <c r="E27" s="93">
        <f t="shared" ref="E27:G27" si="10">ROUNDDOWN((E26*10%),-3)</f>
        <v>0</v>
      </c>
      <c r="F27" s="93">
        <f t="shared" si="10"/>
        <v>0</v>
      </c>
      <c r="G27" s="93">
        <f t="shared" si="10"/>
        <v>0</v>
      </c>
      <c r="H27" s="92"/>
      <c r="I27" s="92"/>
      <c r="J27" s="3"/>
    </row>
    <row r="28" spans="1:10" ht="20.25" customHeight="1" x14ac:dyDescent="0.15">
      <c r="A28" s="98" t="s">
        <v>70</v>
      </c>
      <c r="B28" s="93">
        <f t="shared" si="8"/>
        <v>0</v>
      </c>
      <c r="C28" s="93">
        <f t="shared" ref="C28:H28" si="11">SUM(C26:C27)</f>
        <v>0</v>
      </c>
      <c r="D28" s="93">
        <f t="shared" ref="D28" si="12">SUM(D26:D27)</f>
        <v>0</v>
      </c>
      <c r="E28" s="93">
        <f t="shared" si="11"/>
        <v>0</v>
      </c>
      <c r="F28" s="93">
        <f t="shared" si="11"/>
        <v>0</v>
      </c>
      <c r="G28" s="93">
        <f t="shared" si="11"/>
        <v>0</v>
      </c>
      <c r="H28" s="93">
        <f t="shared" si="11"/>
        <v>0</v>
      </c>
      <c r="I28" s="93">
        <f>SUM(I26:I27)</f>
        <v>0</v>
      </c>
      <c r="J28" s="3"/>
    </row>
    <row r="29" spans="1:10" ht="20.25" customHeight="1" x14ac:dyDescent="0.15">
      <c r="A29" s="99" t="s">
        <v>36</v>
      </c>
      <c r="B29" s="93">
        <f t="shared" si="8"/>
        <v>0</v>
      </c>
      <c r="C29" s="93">
        <f t="shared" ref="C29:I29" si="13">ROUNDDOWN(C28*0.1,0)</f>
        <v>0</v>
      </c>
      <c r="D29" s="93">
        <f t="shared" ref="D29" si="14">ROUNDDOWN(D28*0.1,0)</f>
        <v>0</v>
      </c>
      <c r="E29" s="93">
        <f t="shared" si="13"/>
        <v>0</v>
      </c>
      <c r="F29" s="93">
        <f t="shared" si="13"/>
        <v>0</v>
      </c>
      <c r="G29" s="93">
        <f t="shared" si="13"/>
        <v>0</v>
      </c>
      <c r="H29" s="93">
        <f t="shared" si="13"/>
        <v>0</v>
      </c>
      <c r="I29" s="93">
        <f t="shared" si="13"/>
        <v>0</v>
      </c>
      <c r="J29" s="3"/>
    </row>
    <row r="30" spans="1:10" ht="20.25" customHeight="1" x14ac:dyDescent="0.15">
      <c r="A30" s="98" t="s">
        <v>69</v>
      </c>
      <c r="B30" s="93">
        <f t="shared" si="8"/>
        <v>0</v>
      </c>
      <c r="C30" s="93">
        <f t="shared" ref="C30:G30" si="15">SUM(C28:C29)</f>
        <v>0</v>
      </c>
      <c r="D30" s="93">
        <f t="shared" ref="D30" si="16">SUM(D28:D29)</f>
        <v>0</v>
      </c>
      <c r="E30" s="93">
        <f t="shared" si="15"/>
        <v>0</v>
      </c>
      <c r="F30" s="93">
        <f t="shared" si="15"/>
        <v>0</v>
      </c>
      <c r="G30" s="93">
        <f t="shared" si="15"/>
        <v>0</v>
      </c>
      <c r="H30" s="93">
        <f>SUM(H28:H29)</f>
        <v>0</v>
      </c>
      <c r="I30" s="93">
        <f>SUM(I28:I29)</f>
        <v>0</v>
      </c>
      <c r="J30" s="3"/>
    </row>
    <row r="31" spans="1:10" x14ac:dyDescent="0.15">
      <c r="A31" s="100"/>
      <c r="B31" s="100"/>
      <c r="C31" s="43"/>
      <c r="D31" s="43"/>
      <c r="E31" s="43"/>
      <c r="F31" s="43"/>
      <c r="G31" s="43"/>
    </row>
    <row r="32" spans="1:10" x14ac:dyDescent="0.15">
      <c r="A32" s="100"/>
      <c r="B32" s="100"/>
      <c r="C32" s="43"/>
      <c r="D32" s="43"/>
      <c r="E32" s="43"/>
      <c r="F32" s="43"/>
      <c r="G32" s="43"/>
    </row>
    <row r="33" spans="1:9" ht="18.75" x14ac:dyDescent="0.15">
      <c r="A33" s="130" t="s">
        <v>111</v>
      </c>
      <c r="B33" s="130"/>
      <c r="C33" s="130"/>
      <c r="D33" s="130"/>
      <c r="E33" s="130"/>
      <c r="F33" s="130"/>
      <c r="G33" s="43"/>
    </row>
    <row r="34" spans="1:9" ht="18.75" x14ac:dyDescent="0.15">
      <c r="A34" s="131"/>
      <c r="B34" s="131"/>
      <c r="C34" s="132"/>
      <c r="D34" s="132"/>
      <c r="E34" s="132"/>
      <c r="F34" s="132"/>
      <c r="G34" s="101"/>
      <c r="H34" s="3"/>
      <c r="I34" s="3"/>
    </row>
    <row r="35" spans="1:9" ht="24" customHeight="1" x14ac:dyDescent="0.15">
      <c r="A35" s="133" t="s">
        <v>35</v>
      </c>
      <c r="B35" s="133" t="s">
        <v>49</v>
      </c>
      <c r="C35" s="135" t="s">
        <v>37</v>
      </c>
      <c r="D35" s="137"/>
      <c r="E35" s="135" t="s">
        <v>50</v>
      </c>
      <c r="F35" s="136"/>
      <c r="G35" s="137"/>
      <c r="H35" s="128" t="s">
        <v>72</v>
      </c>
      <c r="I35" s="129"/>
    </row>
    <row r="36" spans="1:9" ht="37.5" customHeight="1" x14ac:dyDescent="0.15">
      <c r="A36" s="134"/>
      <c r="B36" s="134"/>
      <c r="C36" s="91" t="s">
        <v>138</v>
      </c>
      <c r="D36" s="91" t="s">
        <v>124</v>
      </c>
      <c r="E36" s="91" t="s">
        <v>139</v>
      </c>
      <c r="F36" s="91" t="s">
        <v>125</v>
      </c>
      <c r="G36" s="91" t="s">
        <v>126</v>
      </c>
      <c r="H36" s="91" t="s">
        <v>135</v>
      </c>
      <c r="I36" s="91" t="s">
        <v>140</v>
      </c>
    </row>
    <row r="37" spans="1:9" ht="20.25" customHeight="1" x14ac:dyDescent="0.15">
      <c r="A37" s="96" t="s">
        <v>0</v>
      </c>
      <c r="B37" s="96">
        <f>SUM(C37:I37)</f>
        <v>0</v>
      </c>
      <c r="C37" s="92"/>
      <c r="D37" s="92"/>
      <c r="E37" s="93"/>
      <c r="F37" s="93"/>
      <c r="G37" s="93"/>
      <c r="H37" s="56"/>
      <c r="I37" s="56"/>
    </row>
    <row r="38" spans="1:9" ht="20.25" customHeight="1" x14ac:dyDescent="0.15">
      <c r="A38" s="93" t="s">
        <v>4</v>
      </c>
      <c r="B38" s="93">
        <f>SUM(C38:I38)</f>
        <v>0</v>
      </c>
      <c r="C38" s="93"/>
      <c r="D38" s="93"/>
      <c r="E38" s="93"/>
      <c r="F38" s="93"/>
      <c r="G38" s="93"/>
      <c r="H38" s="13"/>
      <c r="I38" s="13"/>
    </row>
    <row r="39" spans="1:9" ht="20.25" customHeight="1" x14ac:dyDescent="0.15">
      <c r="A39" s="94" t="s">
        <v>7</v>
      </c>
      <c r="B39" s="94">
        <f>SUM(C39:I39)</f>
        <v>0</v>
      </c>
      <c r="C39" s="94"/>
      <c r="D39" s="94"/>
      <c r="E39" s="93"/>
      <c r="F39" s="93"/>
      <c r="G39" s="93"/>
      <c r="H39" s="13"/>
      <c r="I39" s="13"/>
    </row>
    <row r="40" spans="1:9" ht="20.25" customHeight="1" x14ac:dyDescent="0.15">
      <c r="A40" s="97" t="s">
        <v>71</v>
      </c>
      <c r="B40" s="95">
        <f>SUM(C40:I40)</f>
        <v>0</v>
      </c>
      <c r="C40" s="95">
        <f>SUM(C38,C39)</f>
        <v>0</v>
      </c>
      <c r="D40" s="95">
        <f>SUM(D38,D39)</f>
        <v>0</v>
      </c>
      <c r="E40" s="95">
        <f>SUM(E37,E38,E39)</f>
        <v>0</v>
      </c>
      <c r="F40" s="95">
        <f t="shared" ref="F40:G40" si="17">SUM(F37,F38,F39)</f>
        <v>0</v>
      </c>
      <c r="G40" s="95">
        <f t="shared" si="17"/>
        <v>0</v>
      </c>
      <c r="H40" s="25">
        <f>MAX(H38,H39)</f>
        <v>0</v>
      </c>
      <c r="I40" s="25">
        <f>MAX(I38,I39)</f>
        <v>0</v>
      </c>
    </row>
    <row r="41" spans="1:9" ht="20.25" customHeight="1" x14ac:dyDescent="0.15">
      <c r="A41" s="102" t="s">
        <v>46</v>
      </c>
      <c r="B41" s="103" t="s">
        <v>112</v>
      </c>
      <c r="C41" s="102">
        <f>ROUNDDOWN((C40*10%),-3)</f>
        <v>0</v>
      </c>
      <c r="D41" s="102">
        <f>ROUNDDOWN((D40*10%),-3)</f>
        <v>0</v>
      </c>
      <c r="E41" s="102">
        <f t="shared" ref="E41:G41" si="18">ROUNDDOWN((E40*10%),-3)</f>
        <v>0</v>
      </c>
      <c r="F41" s="102">
        <f t="shared" si="18"/>
        <v>0</v>
      </c>
      <c r="G41" s="102">
        <f t="shared" si="18"/>
        <v>0</v>
      </c>
      <c r="H41" s="80"/>
      <c r="I41" s="80"/>
    </row>
    <row r="42" spans="1:9" ht="20.25" customHeight="1" x14ac:dyDescent="0.15">
      <c r="A42" s="98" t="s">
        <v>70</v>
      </c>
      <c r="B42" s="93">
        <f>SUM(C42:I42)</f>
        <v>0</v>
      </c>
      <c r="C42" s="93">
        <f t="shared" ref="C42:H42" si="19">SUM(C40:C41)</f>
        <v>0</v>
      </c>
      <c r="D42" s="93">
        <f t="shared" ref="D42" si="20">SUM(D40:D41)</f>
        <v>0</v>
      </c>
      <c r="E42" s="93">
        <f t="shared" si="19"/>
        <v>0</v>
      </c>
      <c r="F42" s="93">
        <f t="shared" si="19"/>
        <v>0</v>
      </c>
      <c r="G42" s="93">
        <f t="shared" si="19"/>
        <v>0</v>
      </c>
      <c r="H42" s="13">
        <f t="shared" si="19"/>
        <v>0</v>
      </c>
      <c r="I42" s="13">
        <f>SUM(I40:I41)</f>
        <v>0</v>
      </c>
    </row>
    <row r="43" spans="1:9" ht="20.25" customHeight="1" x14ac:dyDescent="0.15">
      <c r="A43" s="104" t="s">
        <v>36</v>
      </c>
      <c r="B43" s="103" t="s">
        <v>112</v>
      </c>
      <c r="C43" s="102">
        <f t="shared" ref="C43:I43" si="21">ROUNDDOWN(C42*0.1,0)</f>
        <v>0</v>
      </c>
      <c r="D43" s="102">
        <f t="shared" ref="D43" si="22">ROUNDDOWN(D42*0.1,0)</f>
        <v>0</v>
      </c>
      <c r="E43" s="102">
        <f t="shared" si="21"/>
        <v>0</v>
      </c>
      <c r="F43" s="102">
        <f t="shared" si="21"/>
        <v>0</v>
      </c>
      <c r="G43" s="102">
        <f t="shared" si="21"/>
        <v>0</v>
      </c>
      <c r="H43" s="79">
        <f t="shared" si="21"/>
        <v>0</v>
      </c>
      <c r="I43" s="79">
        <f t="shared" si="21"/>
        <v>0</v>
      </c>
    </row>
    <row r="44" spans="1:9" ht="20.25" customHeight="1" x14ac:dyDescent="0.15">
      <c r="A44" s="98" t="s">
        <v>69</v>
      </c>
      <c r="B44" s="93">
        <f>SUM(C44:I44)</f>
        <v>0</v>
      </c>
      <c r="C44" s="93">
        <f t="shared" ref="C44:G44" si="23">SUM(C42:C43)</f>
        <v>0</v>
      </c>
      <c r="D44" s="93">
        <f t="shared" ref="D44" si="24">SUM(D42:D43)</f>
        <v>0</v>
      </c>
      <c r="E44" s="93">
        <f t="shared" si="23"/>
        <v>0</v>
      </c>
      <c r="F44" s="93">
        <f t="shared" si="23"/>
        <v>0</v>
      </c>
      <c r="G44" s="93">
        <f t="shared" si="23"/>
        <v>0</v>
      </c>
      <c r="H44" s="13">
        <f>SUM(H42:H43)</f>
        <v>0</v>
      </c>
      <c r="I44" s="13">
        <f>SUM(I42:I43)</f>
        <v>0</v>
      </c>
    </row>
    <row r="45" spans="1:9" x14ac:dyDescent="0.15">
      <c r="A45" s="19"/>
      <c r="B45" s="19"/>
    </row>
  </sheetData>
  <mergeCells count="23">
    <mergeCell ref="A19:F19"/>
    <mergeCell ref="E7:G7"/>
    <mergeCell ref="H7:I7"/>
    <mergeCell ref="A2:I2"/>
    <mergeCell ref="A6:F6"/>
    <mergeCell ref="A4:F4"/>
    <mergeCell ref="A5:F5"/>
    <mergeCell ref="A7:A8"/>
    <mergeCell ref="B7:B8"/>
    <mergeCell ref="C7:D7"/>
    <mergeCell ref="A20:F20"/>
    <mergeCell ref="A21:A22"/>
    <mergeCell ref="B21:B22"/>
    <mergeCell ref="E21:G21"/>
    <mergeCell ref="H21:I21"/>
    <mergeCell ref="C21:D21"/>
    <mergeCell ref="H35:I35"/>
    <mergeCell ref="A33:F33"/>
    <mergeCell ref="A34:F34"/>
    <mergeCell ref="A35:A36"/>
    <mergeCell ref="B35:B36"/>
    <mergeCell ref="E35:G35"/>
    <mergeCell ref="C35:D35"/>
  </mergeCells>
  <phoneticPr fontId="4"/>
  <printOptions horizontalCentered="1"/>
  <pageMargins left="0.51181102362204722" right="0.51181102362204722" top="0.74803149606299213" bottom="0.74803149606299213" header="0.31496062992125984" footer="0.31496062992125984"/>
  <pageSetup paperSize="9" scale="5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38"/>
  <sheetViews>
    <sheetView showGridLines="0" zoomScaleNormal="100" zoomScaleSheetLayoutView="80" workbookViewId="0">
      <selection activeCell="A28" sqref="A28"/>
    </sheetView>
  </sheetViews>
  <sheetFormatPr defaultRowHeight="13.5" x14ac:dyDescent="0.15"/>
  <cols>
    <col min="1" max="1" width="42.75" style="1" customWidth="1"/>
    <col min="2" max="13" width="8.5" style="1" customWidth="1"/>
    <col min="14" max="14" width="16" style="1" customWidth="1"/>
    <col min="15" max="15" width="3.75" style="1" customWidth="1"/>
    <col min="16" max="16384" width="9" style="1"/>
  </cols>
  <sheetData>
    <row r="1" spans="1:18" s="52" customFormat="1" ht="35.25" customHeight="1" x14ac:dyDescent="0.15">
      <c r="A1" s="4"/>
      <c r="D1" s="2"/>
      <c r="N1" s="2" t="s">
        <v>128</v>
      </c>
      <c r="P1" s="53"/>
      <c r="R1" s="54"/>
    </row>
    <row r="2" spans="1:18" s="52" customFormat="1" ht="54.75" customHeight="1" x14ac:dyDescent="0.15">
      <c r="A2" s="115" t="s">
        <v>165</v>
      </c>
      <c r="B2" s="145"/>
      <c r="C2" s="145"/>
      <c r="D2" s="145"/>
      <c r="E2" s="145"/>
      <c r="F2" s="145"/>
      <c r="G2" s="145"/>
      <c r="H2" s="145"/>
      <c r="I2" s="145"/>
      <c r="J2" s="145"/>
      <c r="K2" s="145"/>
      <c r="L2" s="145"/>
      <c r="M2" s="145"/>
      <c r="N2" s="145"/>
      <c r="O2" s="55"/>
      <c r="P2" s="55"/>
      <c r="Q2" s="55"/>
      <c r="R2" s="55"/>
    </row>
    <row r="3" spans="1:18" s="3" customFormat="1" ht="19.5" customHeight="1" x14ac:dyDescent="0.15">
      <c r="A3" s="148" t="s">
        <v>113</v>
      </c>
      <c r="B3" s="149"/>
      <c r="C3" s="149"/>
      <c r="D3" s="149"/>
      <c r="E3" s="149"/>
      <c r="F3" s="149"/>
      <c r="G3" s="149"/>
      <c r="H3" s="149"/>
      <c r="I3" s="149"/>
      <c r="J3" s="149"/>
      <c r="K3" s="149"/>
      <c r="L3" s="149"/>
      <c r="M3" s="149"/>
      <c r="N3" s="149"/>
    </row>
    <row r="4" spans="1:18" ht="32.25" customHeight="1" x14ac:dyDescent="0.15">
      <c r="A4" s="88" t="s">
        <v>25</v>
      </c>
      <c r="D4" s="4"/>
      <c r="N4" s="4" t="s">
        <v>64</v>
      </c>
    </row>
    <row r="5" spans="1:18" s="7" customFormat="1" ht="22.5" customHeight="1" x14ac:dyDescent="0.15">
      <c r="A5" s="5" t="s">
        <v>67</v>
      </c>
      <c r="B5" s="5" t="s">
        <v>39</v>
      </c>
      <c r="C5" s="5" t="s">
        <v>39</v>
      </c>
      <c r="D5" s="5" t="s">
        <v>39</v>
      </c>
      <c r="E5" s="5" t="s">
        <v>39</v>
      </c>
      <c r="F5" s="5" t="s">
        <v>39</v>
      </c>
      <c r="G5" s="5" t="s">
        <v>39</v>
      </c>
      <c r="H5" s="5" t="s">
        <v>39</v>
      </c>
      <c r="I5" s="5" t="s">
        <v>39</v>
      </c>
      <c r="J5" s="5" t="s">
        <v>39</v>
      </c>
      <c r="K5" s="5" t="s">
        <v>39</v>
      </c>
      <c r="L5" s="5" t="s">
        <v>39</v>
      </c>
      <c r="M5" s="5" t="s">
        <v>39</v>
      </c>
      <c r="N5" s="5" t="s">
        <v>40</v>
      </c>
      <c r="O5" s="6"/>
    </row>
    <row r="6" spans="1:18" s="3" customFormat="1" ht="45" customHeight="1" x14ac:dyDescent="0.15">
      <c r="A6" s="65" t="s">
        <v>131</v>
      </c>
      <c r="B6" s="8"/>
      <c r="C6" s="8"/>
      <c r="D6" s="8"/>
      <c r="E6" s="8"/>
      <c r="F6" s="8"/>
      <c r="G6" s="8"/>
      <c r="H6" s="8"/>
      <c r="I6" s="8"/>
      <c r="J6" s="8"/>
      <c r="K6" s="8"/>
      <c r="L6" s="8"/>
      <c r="M6" s="8"/>
      <c r="N6" s="150" t="s">
        <v>44</v>
      </c>
    </row>
    <row r="7" spans="1:18" s="3" customFormat="1" ht="22.5" customHeight="1" x14ac:dyDescent="0.15">
      <c r="A7" s="10" t="s">
        <v>41</v>
      </c>
      <c r="B7" s="12"/>
      <c r="C7" s="12"/>
      <c r="D7" s="12"/>
      <c r="E7" s="12"/>
      <c r="F7" s="12"/>
      <c r="G7" s="12"/>
      <c r="H7" s="12"/>
      <c r="I7" s="12"/>
      <c r="J7" s="12"/>
      <c r="K7" s="12"/>
      <c r="L7" s="12"/>
      <c r="M7" s="12"/>
      <c r="N7" s="147"/>
    </row>
    <row r="8" spans="1:18" s="3" customFormat="1" ht="22.5" customHeight="1" x14ac:dyDescent="0.15">
      <c r="A8" s="10" t="s">
        <v>42</v>
      </c>
      <c r="B8" s="12"/>
      <c r="C8" s="12"/>
      <c r="D8" s="12"/>
      <c r="E8" s="12"/>
      <c r="F8" s="12"/>
      <c r="G8" s="12"/>
      <c r="H8" s="12"/>
      <c r="I8" s="12"/>
      <c r="J8" s="12"/>
      <c r="K8" s="12"/>
      <c r="L8" s="12"/>
      <c r="M8" s="12"/>
      <c r="N8" s="147"/>
    </row>
    <row r="9" spans="1:18" s="3" customFormat="1" ht="22.5" customHeight="1" x14ac:dyDescent="0.15">
      <c r="A9" s="20"/>
      <c r="B9" s="21"/>
      <c r="C9" s="21"/>
      <c r="D9" s="21"/>
      <c r="E9" s="21"/>
      <c r="F9" s="21"/>
      <c r="G9" s="21"/>
      <c r="H9" s="21"/>
      <c r="I9" s="21"/>
      <c r="J9" s="21"/>
      <c r="K9" s="21"/>
      <c r="L9" s="21"/>
      <c r="M9" s="21"/>
      <c r="N9" s="140"/>
    </row>
    <row r="10" spans="1:18" s="3" customFormat="1" ht="23.25" customHeight="1" x14ac:dyDescent="0.15">
      <c r="A10" s="22" t="s">
        <v>118</v>
      </c>
      <c r="B10" s="8"/>
      <c r="C10" s="8"/>
      <c r="D10" s="8"/>
      <c r="E10" s="8"/>
      <c r="F10" s="8"/>
      <c r="G10" s="8"/>
      <c r="H10" s="8"/>
      <c r="I10" s="8"/>
      <c r="J10" s="8"/>
      <c r="K10" s="8"/>
      <c r="L10" s="8"/>
      <c r="M10" s="8"/>
      <c r="N10" s="139"/>
    </row>
    <row r="11" spans="1:18" s="3" customFormat="1" ht="22.5" customHeight="1" x14ac:dyDescent="0.15">
      <c r="A11" s="12"/>
      <c r="B11" s="12"/>
      <c r="C11" s="12"/>
      <c r="D11" s="12"/>
      <c r="E11" s="12"/>
      <c r="F11" s="12"/>
      <c r="G11" s="12"/>
      <c r="H11" s="12"/>
      <c r="I11" s="12"/>
      <c r="J11" s="12"/>
      <c r="K11" s="12"/>
      <c r="L11" s="12"/>
      <c r="M11" s="12"/>
      <c r="N11" s="147"/>
    </row>
    <row r="12" spans="1:18" s="3" customFormat="1" ht="22.5" customHeight="1" x14ac:dyDescent="0.15">
      <c r="A12" s="17"/>
      <c r="B12" s="14"/>
      <c r="C12" s="14"/>
      <c r="D12" s="14"/>
      <c r="E12" s="14"/>
      <c r="F12" s="14"/>
      <c r="G12" s="14"/>
      <c r="H12" s="14"/>
      <c r="I12" s="14"/>
      <c r="J12" s="14"/>
      <c r="K12" s="14"/>
      <c r="L12" s="14"/>
      <c r="M12" s="14"/>
      <c r="N12" s="140"/>
    </row>
    <row r="13" spans="1:18" s="3" customFormat="1" ht="23.25" customHeight="1" x14ac:dyDescent="0.15">
      <c r="A13" s="22" t="s">
        <v>132</v>
      </c>
      <c r="B13" s="8"/>
      <c r="C13" s="8"/>
      <c r="D13" s="8"/>
      <c r="E13" s="8"/>
      <c r="F13" s="8"/>
      <c r="G13" s="8"/>
      <c r="H13" s="8"/>
      <c r="I13" s="8"/>
      <c r="J13" s="8"/>
      <c r="K13" s="8"/>
      <c r="L13" s="8"/>
      <c r="M13" s="8"/>
      <c r="N13" s="139"/>
    </row>
    <row r="14" spans="1:18" s="3" customFormat="1" ht="22.5" customHeight="1" x14ac:dyDescent="0.15">
      <c r="A14" s="15"/>
      <c r="B14" s="12"/>
      <c r="C14" s="12"/>
      <c r="D14" s="12"/>
      <c r="E14" s="12"/>
      <c r="F14" s="12"/>
      <c r="G14" s="12"/>
      <c r="H14" s="12"/>
      <c r="I14" s="12"/>
      <c r="J14" s="12"/>
      <c r="K14" s="12"/>
      <c r="L14" s="12"/>
      <c r="M14" s="12"/>
      <c r="N14" s="147"/>
    </row>
    <row r="15" spans="1:18" s="3" customFormat="1" ht="22.5" customHeight="1" x14ac:dyDescent="0.15">
      <c r="A15" s="17"/>
      <c r="B15" s="17"/>
      <c r="C15" s="17"/>
      <c r="D15" s="14"/>
      <c r="E15" s="17"/>
      <c r="F15" s="17"/>
      <c r="G15" s="14"/>
      <c r="H15" s="14"/>
      <c r="I15" s="14"/>
      <c r="J15" s="14"/>
      <c r="K15" s="14"/>
      <c r="L15" s="14"/>
      <c r="M15" s="14"/>
      <c r="N15" s="140"/>
    </row>
    <row r="16" spans="1:18" s="3" customFormat="1" ht="22.5" customHeight="1" x14ac:dyDescent="0.15">
      <c r="A16" s="22" t="s">
        <v>133</v>
      </c>
      <c r="B16" s="15"/>
      <c r="C16" s="15"/>
      <c r="D16" s="12"/>
      <c r="E16" s="15"/>
      <c r="F16" s="15"/>
      <c r="G16" s="12"/>
      <c r="H16" s="12"/>
      <c r="I16" s="12"/>
      <c r="J16" s="12"/>
      <c r="K16" s="12"/>
      <c r="L16" s="12"/>
      <c r="M16" s="12"/>
      <c r="N16" s="139"/>
    </row>
    <row r="17" spans="1:14" s="3" customFormat="1" ht="22.5" customHeight="1" x14ac:dyDescent="0.15">
      <c r="A17" s="12"/>
      <c r="B17" s="15"/>
      <c r="C17" s="15"/>
      <c r="D17" s="12"/>
      <c r="E17" s="15"/>
      <c r="F17" s="15"/>
      <c r="G17" s="12"/>
      <c r="H17" s="12"/>
      <c r="I17" s="12"/>
      <c r="J17" s="12"/>
      <c r="K17" s="12"/>
      <c r="L17" s="12"/>
      <c r="M17" s="12"/>
      <c r="N17" s="147"/>
    </row>
    <row r="18" spans="1:14" s="3" customFormat="1" ht="22.5" customHeight="1" x14ac:dyDescent="0.15">
      <c r="A18" s="17"/>
      <c r="B18" s="15"/>
      <c r="C18" s="15"/>
      <c r="D18" s="12"/>
      <c r="E18" s="15"/>
      <c r="F18" s="15"/>
      <c r="G18" s="12"/>
      <c r="H18" s="12"/>
      <c r="I18" s="12"/>
      <c r="J18" s="12"/>
      <c r="K18" s="12"/>
      <c r="L18" s="12"/>
      <c r="M18" s="12"/>
      <c r="N18" s="140"/>
    </row>
    <row r="19" spans="1:14" s="3" customFormat="1" ht="23.25" customHeight="1" x14ac:dyDescent="0.15">
      <c r="A19" s="9" t="s">
        <v>145</v>
      </c>
      <c r="B19" s="8"/>
      <c r="C19" s="8"/>
      <c r="D19" s="8"/>
      <c r="E19" s="8"/>
      <c r="F19" s="8"/>
      <c r="G19" s="8"/>
      <c r="H19" s="8"/>
      <c r="I19" s="8"/>
      <c r="J19" s="8"/>
      <c r="K19" s="8"/>
      <c r="L19" s="8"/>
      <c r="M19" s="8"/>
      <c r="N19" s="139"/>
    </row>
    <row r="20" spans="1:14" s="3" customFormat="1" ht="22.5" customHeight="1" x14ac:dyDescent="0.15">
      <c r="A20" s="12"/>
      <c r="B20" s="12"/>
      <c r="C20" s="12"/>
      <c r="D20" s="12"/>
      <c r="E20" s="12"/>
      <c r="F20" s="12"/>
      <c r="G20" s="12"/>
      <c r="H20" s="12"/>
      <c r="I20" s="12"/>
      <c r="J20" s="12"/>
      <c r="K20" s="12"/>
      <c r="L20" s="12"/>
      <c r="M20" s="12"/>
      <c r="N20" s="147"/>
    </row>
    <row r="21" spans="1:14" s="3" customFormat="1" ht="22.5" customHeight="1" x14ac:dyDescent="0.15">
      <c r="A21" s="17"/>
      <c r="B21" s="14"/>
      <c r="C21" s="14"/>
      <c r="D21" s="14"/>
      <c r="E21" s="14"/>
      <c r="F21" s="14"/>
      <c r="G21" s="14"/>
      <c r="H21" s="14"/>
      <c r="I21" s="14"/>
      <c r="J21" s="14"/>
      <c r="K21" s="14"/>
      <c r="L21" s="14"/>
      <c r="M21" s="14"/>
      <c r="N21" s="140"/>
    </row>
    <row r="22" spans="1:14" s="3" customFormat="1" ht="45" customHeight="1" x14ac:dyDescent="0.15">
      <c r="A22" s="76" t="s">
        <v>146</v>
      </c>
      <c r="B22" s="12"/>
      <c r="C22" s="12"/>
      <c r="D22" s="12"/>
      <c r="E22" s="12"/>
      <c r="F22" s="12"/>
      <c r="G22" s="12"/>
      <c r="H22" s="12"/>
      <c r="I22" s="12"/>
      <c r="J22" s="12"/>
      <c r="K22" s="12"/>
      <c r="L22" s="12"/>
      <c r="M22" s="12"/>
      <c r="N22" s="139"/>
    </row>
    <row r="23" spans="1:14" s="3" customFormat="1" ht="22.5" customHeight="1" x14ac:dyDescent="0.15">
      <c r="A23" s="15"/>
      <c r="B23" s="12"/>
      <c r="C23" s="12"/>
      <c r="D23" s="12"/>
      <c r="E23" s="12"/>
      <c r="F23" s="12"/>
      <c r="G23" s="12"/>
      <c r="H23" s="12"/>
      <c r="I23" s="12"/>
      <c r="J23" s="12"/>
      <c r="K23" s="12"/>
      <c r="L23" s="12"/>
      <c r="M23" s="12"/>
      <c r="N23" s="147"/>
    </row>
    <row r="24" spans="1:14" s="3" customFormat="1" ht="22.5" customHeight="1" x14ac:dyDescent="0.15">
      <c r="A24" s="15"/>
      <c r="B24" s="12"/>
      <c r="C24" s="12"/>
      <c r="D24" s="12"/>
      <c r="E24" s="12"/>
      <c r="F24" s="12"/>
      <c r="G24" s="12"/>
      <c r="H24" s="12"/>
      <c r="I24" s="12"/>
      <c r="J24" s="12"/>
      <c r="K24" s="12"/>
      <c r="L24" s="12"/>
      <c r="M24" s="12"/>
      <c r="N24" s="147"/>
    </row>
    <row r="25" spans="1:14" s="3" customFormat="1" ht="33.75" customHeight="1" x14ac:dyDescent="0.15">
      <c r="A25" s="65" t="s">
        <v>147</v>
      </c>
      <c r="B25" s="8"/>
      <c r="C25" s="8"/>
      <c r="D25" s="8"/>
      <c r="E25" s="8"/>
      <c r="F25" s="8"/>
      <c r="G25" s="8"/>
      <c r="H25" s="8"/>
      <c r="I25" s="8"/>
      <c r="J25" s="8"/>
      <c r="K25" s="8"/>
      <c r="L25" s="8"/>
      <c r="M25" s="8"/>
      <c r="N25" s="5"/>
    </row>
    <row r="26" spans="1:14" s="3" customFormat="1" ht="22.5" customHeight="1" x14ac:dyDescent="0.15">
      <c r="A26" s="15"/>
      <c r="B26" s="12"/>
      <c r="C26" s="12"/>
      <c r="D26" s="12"/>
      <c r="E26" s="12"/>
      <c r="F26" s="12"/>
      <c r="G26" s="12"/>
      <c r="H26" s="12"/>
      <c r="I26" s="12"/>
      <c r="J26" s="12"/>
      <c r="K26" s="12"/>
      <c r="L26" s="12"/>
      <c r="M26" s="12"/>
      <c r="N26" s="15"/>
    </row>
    <row r="27" spans="1:14" s="3" customFormat="1" ht="22.5" customHeight="1" x14ac:dyDescent="0.15">
      <c r="A27" s="15"/>
      <c r="B27" s="12"/>
      <c r="C27" s="12"/>
      <c r="D27" s="12"/>
      <c r="E27" s="12"/>
      <c r="F27" s="12"/>
      <c r="G27" s="12"/>
      <c r="H27" s="12"/>
      <c r="I27" s="12"/>
      <c r="J27" s="12"/>
      <c r="K27" s="12"/>
      <c r="L27" s="12"/>
      <c r="M27" s="12"/>
      <c r="N27" s="15"/>
    </row>
    <row r="28" spans="1:14" s="3" customFormat="1" ht="45" customHeight="1" x14ac:dyDescent="0.15">
      <c r="A28" s="65" t="s">
        <v>148</v>
      </c>
      <c r="B28" s="8"/>
      <c r="C28" s="8"/>
      <c r="D28" s="8"/>
      <c r="E28" s="8"/>
      <c r="F28" s="8"/>
      <c r="G28" s="8"/>
      <c r="H28" s="8"/>
      <c r="I28" s="8"/>
      <c r="J28" s="8"/>
      <c r="K28" s="8"/>
      <c r="L28" s="8"/>
      <c r="M28" s="8"/>
      <c r="N28" s="5"/>
    </row>
    <row r="29" spans="1:14" s="3" customFormat="1" ht="22.5" customHeight="1" x14ac:dyDescent="0.15">
      <c r="A29" s="15"/>
      <c r="B29" s="12"/>
      <c r="C29" s="12"/>
      <c r="D29" s="12"/>
      <c r="E29" s="12"/>
      <c r="F29" s="12"/>
      <c r="G29" s="12"/>
      <c r="H29" s="12"/>
      <c r="I29" s="12"/>
      <c r="J29" s="12"/>
      <c r="K29" s="12"/>
      <c r="L29" s="12"/>
      <c r="M29" s="12"/>
      <c r="N29" s="15"/>
    </row>
    <row r="30" spans="1:14" s="3" customFormat="1" ht="22.5" customHeight="1" x14ac:dyDescent="0.15">
      <c r="A30" s="15"/>
      <c r="B30" s="12"/>
      <c r="C30" s="12"/>
      <c r="D30" s="12"/>
      <c r="E30" s="12"/>
      <c r="F30" s="12"/>
      <c r="G30" s="12"/>
      <c r="H30" s="12"/>
      <c r="I30" s="12"/>
      <c r="J30" s="12"/>
      <c r="K30" s="12"/>
      <c r="L30" s="12"/>
      <c r="M30" s="12"/>
      <c r="N30" s="15"/>
    </row>
    <row r="31" spans="1:14" s="3" customFormat="1" ht="23.25" customHeight="1" x14ac:dyDescent="0.15">
      <c r="A31" s="8" t="s">
        <v>134</v>
      </c>
      <c r="B31" s="8"/>
      <c r="C31" s="8"/>
      <c r="D31" s="8"/>
      <c r="E31" s="8"/>
      <c r="F31" s="8"/>
      <c r="G31" s="8"/>
      <c r="H31" s="8"/>
      <c r="I31" s="8"/>
      <c r="J31" s="8"/>
      <c r="K31" s="8"/>
      <c r="L31" s="8"/>
      <c r="M31" s="8"/>
      <c r="N31" s="139"/>
    </row>
    <row r="32" spans="1:14" s="3" customFormat="1" ht="22.5" customHeight="1" x14ac:dyDescent="0.15">
      <c r="A32" s="12"/>
      <c r="B32" s="12"/>
      <c r="C32" s="12"/>
      <c r="D32" s="12"/>
      <c r="E32" s="12"/>
      <c r="F32" s="12"/>
      <c r="G32" s="12"/>
      <c r="H32" s="12"/>
      <c r="I32" s="12"/>
      <c r="J32" s="12"/>
      <c r="K32" s="12"/>
      <c r="L32" s="12"/>
      <c r="M32" s="12"/>
      <c r="N32" s="147"/>
    </row>
    <row r="33" spans="1:19" s="3" customFormat="1" ht="22.5" customHeight="1" x14ac:dyDescent="0.15">
      <c r="A33" s="17"/>
      <c r="B33" s="14"/>
      <c r="C33" s="14"/>
      <c r="D33" s="14"/>
      <c r="E33" s="14"/>
      <c r="F33" s="14"/>
      <c r="G33" s="14"/>
      <c r="H33" s="14"/>
      <c r="I33" s="14"/>
      <c r="J33" s="14"/>
      <c r="K33" s="14"/>
      <c r="L33" s="14"/>
      <c r="M33" s="14"/>
      <c r="N33" s="140"/>
    </row>
    <row r="34" spans="1:19" s="3" customFormat="1" ht="42" customHeight="1" x14ac:dyDescent="0.15">
      <c r="A34" s="23" t="s">
        <v>43</v>
      </c>
      <c r="B34" s="128"/>
      <c r="C34" s="141"/>
      <c r="D34" s="141"/>
      <c r="E34" s="141"/>
      <c r="F34" s="141"/>
      <c r="G34" s="141"/>
      <c r="H34" s="141"/>
      <c r="I34" s="141"/>
      <c r="J34" s="141"/>
      <c r="K34" s="141"/>
      <c r="L34" s="141"/>
      <c r="M34" s="129"/>
      <c r="N34" s="24" t="s">
        <v>68</v>
      </c>
      <c r="O34" s="16"/>
      <c r="P34" s="26"/>
      <c r="Q34" s="26"/>
      <c r="R34" s="26"/>
      <c r="S34" s="26"/>
    </row>
    <row r="35" spans="1:19" s="3" customFormat="1" ht="81" customHeight="1" x14ac:dyDescent="0.15">
      <c r="A35" s="151" t="s">
        <v>74</v>
      </c>
      <c r="B35" s="151"/>
      <c r="C35" s="151"/>
      <c r="D35" s="151"/>
      <c r="E35" s="151"/>
      <c r="F35" s="151"/>
      <c r="G35" s="151"/>
      <c r="H35" s="151"/>
      <c r="I35" s="151"/>
      <c r="J35" s="151"/>
      <c r="K35" s="151"/>
      <c r="L35" s="151"/>
      <c r="M35" s="151"/>
      <c r="N35" s="151"/>
      <c r="O35" s="58"/>
      <c r="P35" s="58"/>
      <c r="Q35" s="58"/>
      <c r="R35" s="58"/>
      <c r="S35" s="58"/>
    </row>
    <row r="36" spans="1:19" x14ac:dyDescent="0.15">
      <c r="A36" s="19"/>
    </row>
    <row r="38" spans="1:19" ht="18.75" x14ac:dyDescent="0.15">
      <c r="A38" s="146"/>
      <c r="B38" s="146"/>
      <c r="C38" s="146"/>
      <c r="D38" s="146"/>
    </row>
  </sheetData>
  <mergeCells count="12">
    <mergeCell ref="A2:N2"/>
    <mergeCell ref="A38:D38"/>
    <mergeCell ref="N13:N15"/>
    <mergeCell ref="A3:N3"/>
    <mergeCell ref="N6:N9"/>
    <mergeCell ref="N10:N12"/>
    <mergeCell ref="N19:N21"/>
    <mergeCell ref="N31:N33"/>
    <mergeCell ref="A35:N35"/>
    <mergeCell ref="B34:M34"/>
    <mergeCell ref="N16:N18"/>
    <mergeCell ref="N22:N24"/>
  </mergeCells>
  <phoneticPr fontId="4"/>
  <printOptions horizontalCentered="1"/>
  <pageMargins left="0.70866141732283472" right="0.70866141732283472" top="0.74803149606299213" bottom="0.74803149606299213" header="0.31496062992125984" footer="0.31496062992125984"/>
  <pageSetup paperSize="9" scale="5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0"/>
  <sheetViews>
    <sheetView showGridLines="0" zoomScaleNormal="100" zoomScaleSheetLayoutView="80" workbookViewId="0">
      <selection activeCell="A16" sqref="A16"/>
    </sheetView>
  </sheetViews>
  <sheetFormatPr defaultRowHeight="13.5" x14ac:dyDescent="0.15"/>
  <cols>
    <col min="1" max="1" width="3.625" style="1" customWidth="1"/>
    <col min="2" max="2" width="51.125" style="1" customWidth="1"/>
    <col min="3" max="8" width="9.75" style="1" customWidth="1"/>
    <col min="9" max="9" width="20.125" style="1" customWidth="1"/>
    <col min="10" max="10" width="4.75" style="1" customWidth="1"/>
    <col min="11" max="11" width="6.625" style="1" customWidth="1"/>
    <col min="12" max="16384" width="9" style="1"/>
  </cols>
  <sheetData>
    <row r="1" spans="1:11" ht="27.75" customHeight="1" x14ac:dyDescent="0.15">
      <c r="D1" s="3"/>
      <c r="I1" s="90" t="s">
        <v>129</v>
      </c>
      <c r="J1" s="2"/>
      <c r="K1" s="2"/>
    </row>
    <row r="2" spans="1:11" ht="54.75" customHeight="1" x14ac:dyDescent="0.15">
      <c r="A2" s="115" t="s">
        <v>141</v>
      </c>
      <c r="B2" s="115"/>
      <c r="C2" s="115"/>
      <c r="D2" s="115"/>
      <c r="E2" s="115"/>
      <c r="F2" s="115"/>
      <c r="G2" s="115"/>
      <c r="H2" s="115"/>
      <c r="I2" s="115"/>
      <c r="J2" s="77"/>
      <c r="K2" s="77"/>
    </row>
    <row r="3" spans="1:11" ht="18.75" x14ac:dyDescent="0.15">
      <c r="A3" s="148" t="s">
        <v>116</v>
      </c>
      <c r="B3" s="148"/>
      <c r="C3" s="148"/>
      <c r="D3" s="148"/>
      <c r="E3" s="148"/>
      <c r="F3" s="148"/>
      <c r="G3" s="148"/>
      <c r="H3" s="148"/>
      <c r="I3" s="148"/>
    </row>
    <row r="4" spans="1:11" ht="27.75" customHeight="1" x14ac:dyDescent="0.15">
      <c r="A4" s="1" t="s">
        <v>25</v>
      </c>
      <c r="E4" s="4"/>
      <c r="G4" s="4"/>
      <c r="I4" s="4" t="s">
        <v>73</v>
      </c>
    </row>
    <row r="5" spans="1:11" s="7" customFormat="1" ht="26.25" customHeight="1" x14ac:dyDescent="0.15">
      <c r="A5" s="128" t="s">
        <v>67</v>
      </c>
      <c r="B5" s="129"/>
      <c r="C5" s="135" t="s">
        <v>124</v>
      </c>
      <c r="D5" s="137"/>
      <c r="E5" s="135" t="s">
        <v>125</v>
      </c>
      <c r="F5" s="137"/>
      <c r="G5" s="135" t="s">
        <v>126</v>
      </c>
      <c r="H5" s="137"/>
      <c r="I5" s="78" t="s">
        <v>114</v>
      </c>
      <c r="J5" s="6"/>
      <c r="K5" s="89"/>
    </row>
    <row r="6" spans="1:11" s="3" customFormat="1" ht="45.75" customHeight="1" x14ac:dyDescent="0.15">
      <c r="A6" s="73" t="s">
        <v>119</v>
      </c>
      <c r="B6" s="81"/>
      <c r="C6" s="152"/>
      <c r="D6" s="152"/>
      <c r="E6" s="152"/>
      <c r="F6" s="152"/>
      <c r="G6" s="152"/>
      <c r="H6" s="152"/>
      <c r="I6" s="24" t="s">
        <v>120</v>
      </c>
    </row>
    <row r="7" spans="1:11" s="3" customFormat="1" ht="45.75" customHeight="1" x14ac:dyDescent="0.15">
      <c r="A7" s="62" t="s">
        <v>93</v>
      </c>
      <c r="B7" s="61"/>
      <c r="C7" s="152"/>
      <c r="D7" s="152"/>
      <c r="E7" s="152"/>
      <c r="F7" s="152"/>
      <c r="G7" s="152"/>
      <c r="H7" s="152"/>
      <c r="I7" s="23"/>
    </row>
    <row r="8" spans="1:11" s="3" customFormat="1" ht="45.75" customHeight="1" x14ac:dyDescent="0.15">
      <c r="A8" s="62" t="s">
        <v>94</v>
      </c>
      <c r="B8" s="61"/>
      <c r="C8" s="152"/>
      <c r="D8" s="152"/>
      <c r="E8" s="152"/>
      <c r="F8" s="152"/>
      <c r="G8" s="152"/>
      <c r="H8" s="152"/>
      <c r="I8" s="23"/>
    </row>
    <row r="9" spans="1:11" s="3" customFormat="1" ht="45.75" customHeight="1" x14ac:dyDescent="0.15">
      <c r="A9" s="62" t="s">
        <v>149</v>
      </c>
      <c r="B9" s="61"/>
      <c r="C9" s="152"/>
      <c r="D9" s="152"/>
      <c r="E9" s="152"/>
      <c r="F9" s="152"/>
      <c r="G9" s="152"/>
      <c r="H9" s="152"/>
      <c r="I9" s="23"/>
    </row>
    <row r="10" spans="1:11" s="3" customFormat="1" ht="45.75" customHeight="1" x14ac:dyDescent="0.15">
      <c r="A10" s="62" t="s">
        <v>150</v>
      </c>
      <c r="B10" s="61"/>
      <c r="C10" s="152"/>
      <c r="D10" s="152"/>
      <c r="E10" s="152"/>
      <c r="F10" s="152"/>
      <c r="G10" s="152"/>
      <c r="H10" s="152"/>
      <c r="I10" s="23"/>
    </row>
    <row r="11" spans="1:11" s="3" customFormat="1" ht="45.75" customHeight="1" x14ac:dyDescent="0.15">
      <c r="A11" s="153" t="s">
        <v>151</v>
      </c>
      <c r="B11" s="154"/>
      <c r="C11" s="152"/>
      <c r="D11" s="152"/>
      <c r="E11" s="152"/>
      <c r="F11" s="152"/>
      <c r="G11" s="152"/>
      <c r="H11" s="152"/>
      <c r="I11" s="23"/>
    </row>
    <row r="12" spans="1:11" s="3" customFormat="1" ht="45.75" customHeight="1" x14ac:dyDescent="0.15">
      <c r="A12" s="82" t="s">
        <v>153</v>
      </c>
      <c r="B12" s="83"/>
      <c r="C12" s="152"/>
      <c r="D12" s="152"/>
      <c r="E12" s="152"/>
      <c r="F12" s="152"/>
      <c r="G12" s="152"/>
      <c r="H12" s="152"/>
      <c r="I12" s="23"/>
    </row>
    <row r="13" spans="1:11" s="3" customFormat="1" ht="45.75" customHeight="1" x14ac:dyDescent="0.15">
      <c r="A13" s="62" t="s">
        <v>152</v>
      </c>
      <c r="B13" s="61"/>
      <c r="C13" s="152"/>
      <c r="D13" s="152"/>
      <c r="E13" s="152"/>
      <c r="F13" s="152"/>
      <c r="G13" s="152"/>
      <c r="H13" s="152"/>
      <c r="I13" s="23"/>
    </row>
    <row r="14" spans="1:11" s="3" customFormat="1" ht="45.75" customHeight="1" x14ac:dyDescent="0.15">
      <c r="A14" s="62" t="s">
        <v>154</v>
      </c>
      <c r="B14" s="61"/>
      <c r="E14" s="152"/>
      <c r="F14" s="152"/>
      <c r="G14" s="152"/>
      <c r="H14" s="152"/>
      <c r="I14" s="23"/>
    </row>
    <row r="15" spans="1:11" s="3" customFormat="1" ht="45.75" customHeight="1" x14ac:dyDescent="0.15">
      <c r="A15" s="62" t="s">
        <v>155</v>
      </c>
      <c r="B15" s="61"/>
      <c r="C15" s="152"/>
      <c r="D15" s="152"/>
      <c r="E15" s="152"/>
      <c r="F15" s="152"/>
      <c r="G15" s="152"/>
      <c r="H15" s="152"/>
      <c r="I15" s="23"/>
    </row>
    <row r="16" spans="1:11" s="3" customFormat="1" ht="33.75" customHeight="1" x14ac:dyDescent="0.15">
      <c r="A16" s="84" t="s">
        <v>43</v>
      </c>
      <c r="B16" s="78"/>
      <c r="C16" s="152"/>
      <c r="D16" s="152"/>
      <c r="E16" s="152"/>
      <c r="F16" s="152"/>
      <c r="G16" s="152"/>
      <c r="H16" s="152"/>
      <c r="I16" s="23"/>
    </row>
    <row r="17" spans="1:9" s="3" customFormat="1" ht="81.75" customHeight="1" x14ac:dyDescent="0.15">
      <c r="A17" s="151" t="s">
        <v>74</v>
      </c>
      <c r="B17" s="151"/>
      <c r="C17" s="151"/>
      <c r="D17" s="151"/>
      <c r="E17" s="151"/>
      <c r="F17" s="151"/>
      <c r="G17" s="151"/>
      <c r="H17" s="151"/>
      <c r="I17" s="151"/>
    </row>
    <row r="18" spans="1:9" x14ac:dyDescent="0.15">
      <c r="A18" s="19"/>
      <c r="B18" s="19"/>
    </row>
    <row r="20" spans="1:9" ht="18.75" x14ac:dyDescent="0.15">
      <c r="A20" s="146"/>
      <c r="B20" s="146"/>
      <c r="C20" s="146"/>
      <c r="D20" s="146"/>
      <c r="E20" s="146"/>
    </row>
  </sheetData>
  <mergeCells count="41">
    <mergeCell ref="C10:D10"/>
    <mergeCell ref="E10:F10"/>
    <mergeCell ref="E13:F13"/>
    <mergeCell ref="G14:H14"/>
    <mergeCell ref="C13:D13"/>
    <mergeCell ref="C12:D12"/>
    <mergeCell ref="E12:F12"/>
    <mergeCell ref="G12:H12"/>
    <mergeCell ref="G13:H13"/>
    <mergeCell ref="G11:H11"/>
    <mergeCell ref="G10:H10"/>
    <mergeCell ref="A20:E20"/>
    <mergeCell ref="C6:D6"/>
    <mergeCell ref="E6:F6"/>
    <mergeCell ref="C7:D7"/>
    <mergeCell ref="E7:F7"/>
    <mergeCell ref="C11:D11"/>
    <mergeCell ref="E11:F11"/>
    <mergeCell ref="A17:I17"/>
    <mergeCell ref="C16:D16"/>
    <mergeCell ref="E16:F16"/>
    <mergeCell ref="G16:H16"/>
    <mergeCell ref="C15:D15"/>
    <mergeCell ref="E15:F15"/>
    <mergeCell ref="A11:B11"/>
    <mergeCell ref="G15:H15"/>
    <mergeCell ref="E14:F14"/>
    <mergeCell ref="A2:I2"/>
    <mergeCell ref="A3:I3"/>
    <mergeCell ref="C9:D9"/>
    <mergeCell ref="E9:F9"/>
    <mergeCell ref="G9:H9"/>
    <mergeCell ref="C8:D8"/>
    <mergeCell ref="E8:F8"/>
    <mergeCell ref="A5:B5"/>
    <mergeCell ref="G5:H5"/>
    <mergeCell ref="G6:H6"/>
    <mergeCell ref="G7:H7"/>
    <mergeCell ref="C5:D5"/>
    <mergeCell ref="E5:F5"/>
    <mergeCell ref="G8:H8"/>
  </mergeCells>
  <phoneticPr fontId="4"/>
  <printOptions horizontalCentered="1"/>
  <pageMargins left="0.70866141732283472" right="0.70866141732283472" top="0.74803149606299213" bottom="0.74803149606299213" header="0.31496062992125984" footer="0.31496062992125984"/>
  <pageSetup paperSize="9" scale="6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23"/>
  <sheetViews>
    <sheetView showGridLines="0" zoomScaleNormal="100" zoomScaleSheetLayoutView="80" workbookViewId="0">
      <selection activeCell="A17" sqref="A17"/>
    </sheetView>
  </sheetViews>
  <sheetFormatPr defaultRowHeight="13.5" x14ac:dyDescent="0.15"/>
  <cols>
    <col min="1" max="1" width="39.5" style="1" customWidth="1"/>
    <col min="2" max="9" width="9" style="1" customWidth="1"/>
    <col min="10" max="10" width="16" style="1" customWidth="1"/>
    <col min="11" max="11" width="3.75" style="1" customWidth="1"/>
    <col min="12" max="16384" width="9" style="1"/>
  </cols>
  <sheetData>
    <row r="1" spans="1:14" s="52" customFormat="1" ht="29.25" customHeight="1" x14ac:dyDescent="0.15">
      <c r="A1" s="4"/>
      <c r="D1" s="2"/>
      <c r="J1" s="2" t="s">
        <v>130</v>
      </c>
      <c r="L1" s="53"/>
      <c r="N1" s="54"/>
    </row>
    <row r="2" spans="1:14" s="52" customFormat="1" ht="54.75" customHeight="1" x14ac:dyDescent="0.15">
      <c r="A2" s="115" t="s">
        <v>143</v>
      </c>
      <c r="B2" s="115"/>
      <c r="C2" s="115"/>
      <c r="D2" s="115"/>
      <c r="E2" s="115"/>
      <c r="F2" s="115"/>
      <c r="G2" s="115"/>
      <c r="H2" s="115"/>
      <c r="I2" s="115"/>
      <c r="J2" s="115"/>
      <c r="K2" s="55"/>
      <c r="L2" s="55"/>
      <c r="M2" s="55"/>
      <c r="N2" s="55"/>
    </row>
    <row r="3" spans="1:14" s="3" customFormat="1" ht="19.5" customHeight="1" x14ac:dyDescent="0.15">
      <c r="A3" s="155" t="s">
        <v>117</v>
      </c>
      <c r="B3" s="156"/>
      <c r="C3" s="156"/>
      <c r="D3" s="156"/>
      <c r="E3" s="156"/>
      <c r="F3" s="156"/>
      <c r="G3" s="156"/>
      <c r="H3" s="156"/>
      <c r="I3" s="156"/>
      <c r="J3" s="156"/>
    </row>
    <row r="4" spans="1:14" s="3" customFormat="1" ht="19.5" customHeight="1" x14ac:dyDescent="0.15">
      <c r="A4" s="85"/>
      <c r="B4" s="86"/>
      <c r="C4" s="86"/>
      <c r="D4" s="86"/>
      <c r="E4" s="86"/>
      <c r="F4" s="86"/>
      <c r="G4" s="86"/>
      <c r="H4" s="86"/>
      <c r="I4" s="86"/>
      <c r="J4" s="86"/>
    </row>
    <row r="5" spans="1:14" ht="25.5" customHeight="1" x14ac:dyDescent="0.15">
      <c r="A5" s="88" t="s">
        <v>25</v>
      </c>
      <c r="D5" s="4"/>
      <c r="J5" s="4" t="s">
        <v>64</v>
      </c>
    </row>
    <row r="6" spans="1:14" ht="19.5" customHeight="1" x14ac:dyDescent="0.15">
      <c r="A6" s="139" t="s">
        <v>67</v>
      </c>
      <c r="B6" s="135" t="s">
        <v>136</v>
      </c>
      <c r="C6" s="136"/>
      <c r="D6" s="136"/>
      <c r="E6" s="137"/>
      <c r="F6" s="135" t="s">
        <v>142</v>
      </c>
      <c r="G6" s="136"/>
      <c r="H6" s="136"/>
      <c r="I6" s="137"/>
      <c r="J6" s="5" t="s">
        <v>40</v>
      </c>
    </row>
    <row r="7" spans="1:14" s="7" customFormat="1" ht="22.5" customHeight="1" x14ac:dyDescent="0.15">
      <c r="A7" s="140"/>
      <c r="B7" s="5" t="s">
        <v>95</v>
      </c>
      <c r="C7" s="5" t="s">
        <v>96</v>
      </c>
      <c r="D7" s="5" t="s">
        <v>97</v>
      </c>
      <c r="E7" s="5" t="s">
        <v>98</v>
      </c>
      <c r="F7" s="5" t="s">
        <v>95</v>
      </c>
      <c r="G7" s="5" t="s">
        <v>96</v>
      </c>
      <c r="H7" s="5" t="s">
        <v>97</v>
      </c>
      <c r="I7" s="5" t="s">
        <v>98</v>
      </c>
      <c r="J7" s="5" t="s">
        <v>40</v>
      </c>
      <c r="K7" s="6"/>
    </row>
    <row r="8" spans="1:14" s="3" customFormat="1" ht="45" customHeight="1" x14ac:dyDescent="0.15">
      <c r="A8" s="9" t="s">
        <v>156</v>
      </c>
      <c r="B8" s="8"/>
      <c r="C8" s="8"/>
      <c r="D8" s="8"/>
      <c r="E8" s="8"/>
      <c r="F8" s="8"/>
      <c r="G8" s="8"/>
      <c r="H8" s="8"/>
      <c r="I8" s="8"/>
      <c r="J8" s="150" t="s">
        <v>44</v>
      </c>
    </row>
    <row r="9" spans="1:14" s="3" customFormat="1" ht="22.5" customHeight="1" x14ac:dyDescent="0.15">
      <c r="A9" s="10" t="s">
        <v>144</v>
      </c>
      <c r="B9" s="12"/>
      <c r="C9" s="12"/>
      <c r="D9" s="12"/>
      <c r="E9" s="12"/>
      <c r="F9" s="12"/>
      <c r="G9" s="12"/>
      <c r="H9" s="12"/>
      <c r="I9" s="12"/>
      <c r="J9" s="147"/>
    </row>
    <row r="10" spans="1:14" s="3" customFormat="1" ht="22.5" customHeight="1" x14ac:dyDescent="0.15">
      <c r="A10" s="10" t="s">
        <v>157</v>
      </c>
      <c r="B10" s="12"/>
      <c r="C10" s="12"/>
      <c r="D10" s="12"/>
      <c r="E10" s="12"/>
      <c r="F10" s="12"/>
      <c r="G10" s="12"/>
      <c r="H10" s="12"/>
      <c r="I10" s="12"/>
      <c r="J10" s="147"/>
    </row>
    <row r="11" spans="1:14" s="3" customFormat="1" ht="22.5" customHeight="1" x14ac:dyDescent="0.15">
      <c r="A11" s="10" t="s">
        <v>158</v>
      </c>
      <c r="B11" s="12"/>
      <c r="C11" s="12"/>
      <c r="D11" s="12"/>
      <c r="E11" s="12"/>
      <c r="F11" s="12"/>
      <c r="G11" s="12"/>
      <c r="H11" s="12"/>
      <c r="I11" s="12"/>
      <c r="J11" s="147"/>
    </row>
    <row r="12" spans="1:14" s="3" customFormat="1" ht="22.5" customHeight="1" x14ac:dyDescent="0.15">
      <c r="A12" s="10"/>
      <c r="B12" s="14"/>
      <c r="C12" s="14"/>
      <c r="D12" s="14"/>
      <c r="E12" s="14"/>
      <c r="F12" s="14"/>
      <c r="G12" s="14"/>
      <c r="H12" s="14"/>
      <c r="I12" s="14"/>
      <c r="J12" s="140"/>
    </row>
    <row r="13" spans="1:14" s="3" customFormat="1" ht="45" customHeight="1" x14ac:dyDescent="0.15">
      <c r="A13" s="9" t="s">
        <v>159</v>
      </c>
      <c r="B13" s="8"/>
      <c r="C13" s="8"/>
      <c r="D13" s="8"/>
      <c r="E13" s="8"/>
      <c r="F13" s="8"/>
      <c r="G13" s="8"/>
      <c r="H13" s="8"/>
      <c r="I13" s="8"/>
      <c r="J13" s="139"/>
    </row>
    <row r="14" spans="1:14" s="3" customFormat="1" ht="22.5" customHeight="1" x14ac:dyDescent="0.15">
      <c r="A14" s="63"/>
      <c r="B14" s="12"/>
      <c r="C14" s="12"/>
      <c r="D14" s="12"/>
      <c r="E14" s="12"/>
      <c r="F14" s="12"/>
      <c r="G14" s="12"/>
      <c r="H14" s="12"/>
      <c r="I14" s="12"/>
      <c r="J14" s="147"/>
    </row>
    <row r="15" spans="1:14" s="3" customFormat="1" ht="22.5" customHeight="1" x14ac:dyDescent="0.15">
      <c r="A15" s="64"/>
      <c r="B15" s="14"/>
      <c r="C15" s="14"/>
      <c r="D15" s="14"/>
      <c r="E15" s="14"/>
      <c r="F15" s="14"/>
      <c r="G15" s="14"/>
      <c r="H15" s="14"/>
      <c r="I15" s="14"/>
      <c r="J15" s="140"/>
    </row>
    <row r="16" spans="1:14" s="3" customFormat="1" ht="45" customHeight="1" x14ac:dyDescent="0.15">
      <c r="A16" s="65" t="s">
        <v>160</v>
      </c>
      <c r="B16" s="8"/>
      <c r="C16" s="8"/>
      <c r="D16" s="8"/>
      <c r="E16" s="8"/>
      <c r="F16" s="8"/>
      <c r="G16" s="8"/>
      <c r="H16" s="8"/>
      <c r="I16" s="8"/>
      <c r="J16" s="139"/>
    </row>
    <row r="17" spans="1:15" s="3" customFormat="1" ht="22.5" customHeight="1" x14ac:dyDescent="0.15">
      <c r="A17" s="66"/>
      <c r="B17" s="12"/>
      <c r="C17" s="12"/>
      <c r="D17" s="12"/>
      <c r="E17" s="12"/>
      <c r="F17" s="12"/>
      <c r="G17" s="12"/>
      <c r="H17" s="12"/>
      <c r="I17" s="12"/>
      <c r="J17" s="147"/>
    </row>
    <row r="18" spans="1:15" s="3" customFormat="1" ht="22.5" customHeight="1" x14ac:dyDescent="0.15">
      <c r="A18" s="64"/>
      <c r="B18" s="17"/>
      <c r="C18" s="17"/>
      <c r="D18" s="14"/>
      <c r="E18" s="17"/>
      <c r="F18" s="17"/>
      <c r="G18" s="17"/>
      <c r="H18" s="17"/>
      <c r="I18" s="14"/>
      <c r="J18" s="140"/>
    </row>
    <row r="19" spans="1:15" s="3" customFormat="1" ht="42" customHeight="1" x14ac:dyDescent="0.15">
      <c r="A19" s="23" t="s">
        <v>43</v>
      </c>
      <c r="B19" s="128"/>
      <c r="C19" s="141"/>
      <c r="D19" s="141"/>
      <c r="E19" s="141"/>
      <c r="F19" s="141"/>
      <c r="G19" s="141"/>
      <c r="H19" s="141"/>
      <c r="I19" s="129"/>
      <c r="J19" s="24" t="s">
        <v>68</v>
      </c>
      <c r="K19" s="16"/>
      <c r="L19" s="26"/>
      <c r="M19" s="26"/>
      <c r="N19" s="26"/>
      <c r="O19" s="26"/>
    </row>
    <row r="20" spans="1:15" s="3" customFormat="1" ht="81" customHeight="1" x14ac:dyDescent="0.15">
      <c r="A20" s="151" t="s">
        <v>74</v>
      </c>
      <c r="B20" s="151"/>
      <c r="C20" s="151"/>
      <c r="D20" s="151"/>
      <c r="E20" s="151"/>
      <c r="F20" s="151"/>
      <c r="G20" s="151"/>
      <c r="H20" s="151"/>
      <c r="I20" s="151"/>
      <c r="J20" s="151"/>
      <c r="K20" s="58"/>
      <c r="L20" s="58"/>
      <c r="M20" s="58"/>
      <c r="N20" s="58"/>
      <c r="O20" s="58"/>
    </row>
    <row r="21" spans="1:15" x14ac:dyDescent="0.15">
      <c r="A21" s="19"/>
    </row>
    <row r="23" spans="1:15" ht="18.75" x14ac:dyDescent="0.15">
      <c r="A23" s="146"/>
      <c r="B23" s="146"/>
      <c r="C23" s="146"/>
      <c r="D23" s="146"/>
    </row>
  </sheetData>
  <mergeCells count="12">
    <mergeCell ref="A2:J2"/>
    <mergeCell ref="A3:J3"/>
    <mergeCell ref="J8:J10"/>
    <mergeCell ref="J13:J15"/>
    <mergeCell ref="J16:J18"/>
    <mergeCell ref="J11:J12"/>
    <mergeCell ref="B19:I19"/>
    <mergeCell ref="A20:J20"/>
    <mergeCell ref="A23:D23"/>
    <mergeCell ref="A6:A7"/>
    <mergeCell ref="B6:E6"/>
    <mergeCell ref="F6:I6"/>
  </mergeCells>
  <phoneticPr fontId="4"/>
  <printOptions horizontalCentered="1"/>
  <pageMargins left="0.70866141732283472" right="0.70866141732283472" top="0.74803149606299213" bottom="0.74803149606299213" header="0.31496062992125984" footer="0.31496062992125984"/>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(1)実証前調査 積算内訳</vt:lpstr>
      <vt:lpstr>(2)実証事業 積算内訳</vt:lpstr>
      <vt:lpstr>(3)定量化フォローアップ事業 積算内訳</vt:lpstr>
      <vt:lpstr>(4)総経費積算表</vt:lpstr>
      <vt:lpstr>(5)実証前調査　年度展開</vt:lpstr>
      <vt:lpstr>(6)実証事業　年度展開</vt:lpstr>
      <vt:lpstr>(7)定量化フォローアップ事業　年度展開</vt:lpstr>
      <vt:lpstr>'(4)総経費積算表'!Print_Area</vt:lpstr>
      <vt:lpstr>'(5)実証前調査　年度展開'!Print_Area</vt:lpstr>
      <vt:lpstr>'(6)実証事業　年度展開'!Print_Area</vt:lpstr>
      <vt:lpstr>'(7)定量化フォローアップ事業　年度展開'!Print_Area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2018-08-29T04:51:22Z</dcterms:created>
  <dcterms:modified xsi:type="dcterms:W3CDTF">2023-03-23T10:30:21Z</dcterms:modified>
</cp:coreProperties>
</file>