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B4D5B01F-EAE4-45A4-B920-5392E765F5EE}" xr6:coauthVersionLast="47" xr6:coauthVersionMax="47" xr10:uidLastSave="{00000000-0000-0000-0000-000000000000}"/>
  <bookViews>
    <workbookView xWindow="28680" yWindow="-120" windowWidth="29040" windowHeight="15840" xr2:uid="{F0CF7462-C56F-4B0A-8047-9422B17A0581}"/>
  </bookViews>
  <sheets>
    <sheet name="（日報）従事日誌202504" sheetId="66" r:id="rId1"/>
    <sheet name="（日報）従事日誌202505" sheetId="67" r:id="rId2"/>
    <sheet name="（日報）従事日誌202506" sheetId="68" r:id="rId3"/>
    <sheet name="（日報）従事日誌202507" sheetId="69" r:id="rId4"/>
    <sheet name="（日報）従事日誌202508" sheetId="70" r:id="rId5"/>
    <sheet name="（日報）従事日誌202509" sheetId="71" r:id="rId6"/>
    <sheet name="（日報）従事日誌202510" sheetId="72" r:id="rId7"/>
    <sheet name="（日報）従事日誌202511" sheetId="73" r:id="rId8"/>
    <sheet name="（日報）従事日誌202512" sheetId="74" r:id="rId9"/>
    <sheet name="（日報）従事日誌202601" sheetId="75" r:id="rId10"/>
    <sheet name="（日報）従事日誌202602" sheetId="76" r:id="rId11"/>
    <sheet name="（日報）従事日誌202603" sheetId="77" r:id="rId12"/>
  </sheets>
  <definedNames>
    <definedName name="_xlnm.Print_Area" localSheetId="0">'（日報）従事日誌202504'!$A$1:$Q$51</definedName>
    <definedName name="_xlnm.Print_Area" localSheetId="1">'（日報）従事日誌202505'!$A$1:$Q$51</definedName>
    <definedName name="_xlnm.Print_Area" localSheetId="2">'（日報）従事日誌202506'!$A$1:$Q$51</definedName>
    <definedName name="_xlnm.Print_Area" localSheetId="3">'（日報）従事日誌202507'!$A$1:$Q$51</definedName>
    <definedName name="_xlnm.Print_Area" localSheetId="4">'（日報）従事日誌202508'!$A$1:$Q$51</definedName>
    <definedName name="_xlnm.Print_Area" localSheetId="5">'（日報）従事日誌202509'!$A$1:$Q$51</definedName>
    <definedName name="_xlnm.Print_Area" localSheetId="6">'（日報）従事日誌202510'!$A$1:$Q$51</definedName>
    <definedName name="_xlnm.Print_Area" localSheetId="7">'（日報）従事日誌202511'!$A$1:$Q$51</definedName>
    <definedName name="_xlnm.Print_Area" localSheetId="8">'（日報）従事日誌202512'!$A$1:$Q$51</definedName>
    <definedName name="_xlnm.Print_Area" localSheetId="9">'（日報）従事日誌202601'!$A$1:$Q$51</definedName>
    <definedName name="_xlnm.Print_Area" localSheetId="10">'（日報）従事日誌202602'!$A$1:$Q$51</definedName>
    <definedName name="_xlnm.Print_Area" localSheetId="11">'（日報）従事日誌202603'!$A$1:$Q$51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2" i="77" l="1"/>
  <c r="B218" i="77"/>
  <c r="J191" i="77"/>
  <c r="B187" i="77"/>
  <c r="J181" i="77"/>
  <c r="F181" i="77"/>
  <c r="H178" i="77"/>
  <c r="B178" i="77"/>
  <c r="H174" i="77"/>
  <c r="B174" i="77"/>
  <c r="B171" i="77"/>
  <c r="N163" i="77"/>
  <c r="K163" i="77"/>
  <c r="O160" i="77"/>
  <c r="J160" i="77"/>
  <c r="B157" i="77"/>
  <c r="F156" i="77"/>
  <c r="B156" i="77"/>
  <c r="H138" i="77"/>
  <c r="B138" i="77"/>
  <c r="B133" i="77"/>
  <c r="O129" i="77"/>
  <c r="J129" i="77"/>
  <c r="B126" i="77"/>
  <c r="F125" i="77"/>
  <c r="B125" i="77"/>
  <c r="H107" i="77"/>
  <c r="B107" i="77"/>
  <c r="N102" i="77"/>
  <c r="J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A61" i="77"/>
  <c r="A60" i="77"/>
  <c r="A56" i="77"/>
  <c r="N54" i="77" a="1"/>
  <c r="N54" i="77" s="1"/>
  <c r="J54" i="77"/>
  <c r="I54" i="77"/>
  <c r="H54" i="77"/>
  <c r="F102" i="77" s="1"/>
  <c r="G54" i="77"/>
  <c r="E54" i="77"/>
  <c r="D54" i="77"/>
  <c r="B54" i="77"/>
  <c r="A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A61" i="76"/>
  <c r="A60" i="76"/>
  <c r="A56" i="76"/>
  <c r="N54" i="76" a="1"/>
  <c r="N54" i="76" s="1"/>
  <c r="J54" i="76"/>
  <c r="I54" i="76"/>
  <c r="H54" i="76"/>
  <c r="F102" i="76" s="1"/>
  <c r="G54" i="76"/>
  <c r="E54" i="76"/>
  <c r="D54" i="76"/>
  <c r="B54" i="76"/>
  <c r="A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N102" i="75"/>
  <c r="J102" i="75"/>
  <c r="B102" i="75"/>
  <c r="O99"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J61" i="75"/>
  <c r="A61" i="75"/>
  <c r="A60" i="75"/>
  <c r="A56" i="75"/>
  <c r="N54" i="75" a="1"/>
  <c r="N54" i="75" s="1"/>
  <c r="J54" i="75"/>
  <c r="I54" i="75"/>
  <c r="H54" i="75"/>
  <c r="F102" i="75" s="1"/>
  <c r="G54" i="75"/>
  <c r="E54" i="75"/>
  <c r="D54" i="75"/>
  <c r="B54" i="75"/>
  <c r="A54" i="75"/>
  <c r="J222" i="74"/>
  <c r="B218" i="74"/>
  <c r="J191" i="74"/>
  <c r="B187" i="74"/>
  <c r="J181" i="74"/>
  <c r="F181" i="74"/>
  <c r="H178" i="74"/>
  <c r="B178" i="74"/>
  <c r="H174" i="74"/>
  <c r="B174" i="74"/>
  <c r="B171" i="74"/>
  <c r="N163" i="74"/>
  <c r="K163" i="74"/>
  <c r="O160" i="74"/>
  <c r="J160" i="74"/>
  <c r="B157" i="74"/>
  <c r="F156" i="74"/>
  <c r="B156" i="74"/>
  <c r="H138" i="74"/>
  <c r="B138" i="74"/>
  <c r="B133" i="74"/>
  <c r="O129" i="74"/>
  <c r="J129" i="74"/>
  <c r="M126" i="74"/>
  <c r="B126" i="74"/>
  <c r="F125" i="74"/>
  <c r="B125" i="74"/>
  <c r="H107" i="74"/>
  <c r="B107" i="74"/>
  <c r="J102" i="74"/>
  <c r="B102" i="74"/>
  <c r="M98" i="74"/>
  <c r="J98" i="74"/>
  <c r="B95" i="74"/>
  <c r="F94" i="74"/>
  <c r="B94" i="74"/>
  <c r="G91" i="74" a="1"/>
  <c r="G91" i="74" s="1"/>
  <c r="C91" i="74" a="1"/>
  <c r="C91" i="74" s="1"/>
  <c r="N90" i="74" a="1"/>
  <c r="N90" i="74" s="1"/>
  <c r="N88" i="74"/>
  <c r="N88" i="74" a="1"/>
  <c r="E88" i="74"/>
  <c r="E88" i="74" a="1"/>
  <c r="C88" i="74"/>
  <c r="C88" i="74" a="1"/>
  <c r="N84" i="74" a="1"/>
  <c r="N84" i="74" s="1"/>
  <c r="E84" i="74" a="1"/>
  <c r="E84" i="74" s="1"/>
  <c r="C84" i="74" a="1"/>
  <c r="C84" i="74" s="1"/>
  <c r="P66" i="74" a="1"/>
  <c r="P66" i="74" s="1"/>
  <c r="E60" i="74"/>
  <c r="G58" i="74"/>
  <c r="B58" i="74"/>
  <c r="I57" i="74"/>
  <c r="E57" i="74"/>
  <c r="G56" i="74"/>
  <c r="B56" i="74"/>
  <c r="N54" i="74"/>
  <c r="N54" i="74" a="1"/>
  <c r="J54" i="74"/>
  <c r="J60" i="74" s="1"/>
  <c r="I54" i="74"/>
  <c r="H54" i="74"/>
  <c r="H61" i="74" s="1"/>
  <c r="G54" i="74"/>
  <c r="E54" i="74"/>
  <c r="D54" i="74"/>
  <c r="B54" i="74"/>
  <c r="A54" i="74"/>
  <c r="D53" i="74" a="1"/>
  <c r="D53" i="74" s="1"/>
  <c r="J222" i="73"/>
  <c r="B218" i="73"/>
  <c r="J191" i="73"/>
  <c r="B187" i="73"/>
  <c r="J181" i="73"/>
  <c r="F181" i="73"/>
  <c r="H178" i="73"/>
  <c r="B178" i="73"/>
  <c r="H174" i="73"/>
  <c r="B174" i="73"/>
  <c r="B171" i="73"/>
  <c r="N163" i="73"/>
  <c r="K163" i="73"/>
  <c r="O160" i="73"/>
  <c r="J160" i="73"/>
  <c r="B157" i="73"/>
  <c r="F156" i="73"/>
  <c r="B156" i="73"/>
  <c r="H138" i="73"/>
  <c r="B138" i="73"/>
  <c r="B133" i="73"/>
  <c r="O129" i="73"/>
  <c r="J129" i="73"/>
  <c r="B126" i="73"/>
  <c r="F125" i="73"/>
  <c r="B125" i="73"/>
  <c r="H107" i="73"/>
  <c r="B107" i="73"/>
  <c r="N102" i="73"/>
  <c r="J102" i="73"/>
  <c r="F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A61" i="73"/>
  <c r="A60" i="73"/>
  <c r="A56" i="73"/>
  <c r="N54" i="73" a="1"/>
  <c r="N54" i="73" s="1"/>
  <c r="J54" i="73"/>
  <c r="I54" i="73"/>
  <c r="H54" i="73"/>
  <c r="H60" i="73" s="1"/>
  <c r="G54" i="73"/>
  <c r="E54" i="73"/>
  <c r="D54" i="73"/>
  <c r="B54" i="73"/>
  <c r="A54" i="73"/>
  <c r="J222" i="72"/>
  <c r="B218" i="72"/>
  <c r="J191" i="72"/>
  <c r="B187" i="72"/>
  <c r="J181" i="72"/>
  <c r="F181" i="72"/>
  <c r="H178" i="72"/>
  <c r="B178" i="72"/>
  <c r="H174" i="72"/>
  <c r="B174" i="72"/>
  <c r="B171" i="72"/>
  <c r="N163" i="72"/>
  <c r="N71" i="72" s="1" a="1"/>
  <c r="N71" i="72" s="1"/>
  <c r="K163" i="72"/>
  <c r="O160" i="72"/>
  <c r="J160" i="72"/>
  <c r="B157" i="72"/>
  <c r="F156" i="72"/>
  <c r="B156" i="72"/>
  <c r="H138" i="72"/>
  <c r="B138" i="72"/>
  <c r="B133" i="72"/>
  <c r="O129" i="72"/>
  <c r="J129" i="72"/>
  <c r="B126" i="72"/>
  <c r="F125" i="72"/>
  <c r="B125" i="72"/>
  <c r="H107" i="72"/>
  <c r="B107" i="72"/>
  <c r="N102" i="72"/>
  <c r="J102" i="72"/>
  <c r="B102" i="72"/>
  <c r="O99" i="72"/>
  <c r="M98" i="72"/>
  <c r="J98" i="72"/>
  <c r="B95" i="72"/>
  <c r="F94" i="72"/>
  <c r="B94" i="72"/>
  <c r="G91" i="72" a="1"/>
  <c r="G91" i="72" s="1"/>
  <c r="C91" i="72" a="1"/>
  <c r="C91" i="72" s="1"/>
  <c r="N90" i="72" a="1"/>
  <c r="N90" i="72" s="1"/>
  <c r="N88" i="72" a="1"/>
  <c r="N88" i="72" s="1"/>
  <c r="E88" i="72" a="1"/>
  <c r="E88" i="72" s="1"/>
  <c r="C88" i="72" a="1"/>
  <c r="C88" i="72" s="1"/>
  <c r="N84" i="72" a="1"/>
  <c r="N84" i="72" s="1"/>
  <c r="E84" i="72" a="1"/>
  <c r="E84" i="72" s="1"/>
  <c r="C84" i="72" a="1"/>
  <c r="C84" i="72" s="1"/>
  <c r="P66" i="72" a="1"/>
  <c r="P66" i="72" s="1"/>
  <c r="J61" i="72"/>
  <c r="A61" i="72"/>
  <c r="A60" i="72"/>
  <c r="A56" i="72"/>
  <c r="N54" i="72" a="1"/>
  <c r="N54" i="72" s="1"/>
  <c r="J54" i="72"/>
  <c r="I54" i="72"/>
  <c r="H54" i="72"/>
  <c r="F102" i="72" s="1"/>
  <c r="G54" i="72"/>
  <c r="E54" i="72"/>
  <c r="D54" i="72"/>
  <c r="B54" i="72"/>
  <c r="A54" i="72"/>
  <c r="J222" i="71"/>
  <c r="B218" i="71"/>
  <c r="J191" i="71"/>
  <c r="B187" i="71"/>
  <c r="J181" i="71"/>
  <c r="F181" i="71"/>
  <c r="H178" i="71"/>
  <c r="B178" i="71"/>
  <c r="H174" i="71"/>
  <c r="B174" i="71"/>
  <c r="B171" i="71"/>
  <c r="N163" i="71"/>
  <c r="K163" i="71"/>
  <c r="O160" i="71"/>
  <c r="J160" i="71"/>
  <c r="B157" i="71"/>
  <c r="F156" i="71"/>
  <c r="B156" i="71"/>
  <c r="H138" i="71"/>
  <c r="B138" i="71"/>
  <c r="B133" i="71"/>
  <c r="O129" i="71"/>
  <c r="J129" i="71"/>
  <c r="B126" i="71"/>
  <c r="F125" i="71"/>
  <c r="B125" i="71"/>
  <c r="H107" i="71"/>
  <c r="B107" i="71"/>
  <c r="J102" i="71"/>
  <c r="B102" i="71"/>
  <c r="M98" i="71"/>
  <c r="J98" i="71"/>
  <c r="B95" i="71"/>
  <c r="F94" i="71"/>
  <c r="B94" i="71"/>
  <c r="G91" i="71"/>
  <c r="G91" i="71" a="1"/>
  <c r="C91" i="71"/>
  <c r="C91" i="71" a="1"/>
  <c r="N90" i="71"/>
  <c r="N90" i="71" a="1"/>
  <c r="N88" i="71" a="1"/>
  <c r="N88" i="71" s="1"/>
  <c r="E88" i="71" a="1"/>
  <c r="E88" i="71" s="1"/>
  <c r="C88" i="71" a="1"/>
  <c r="C88" i="71" s="1"/>
  <c r="N84" i="71" a="1"/>
  <c r="N84" i="71" s="1"/>
  <c r="E84" i="71" a="1"/>
  <c r="E84" i="71" s="1"/>
  <c r="C84" i="71" a="1"/>
  <c r="C84" i="71" s="1"/>
  <c r="P66" i="71" a="1"/>
  <c r="P66" i="71" s="1"/>
  <c r="J61" i="71"/>
  <c r="H61" i="71"/>
  <c r="D61" i="71"/>
  <c r="A61" i="71"/>
  <c r="J60" i="71"/>
  <c r="H60" i="71"/>
  <c r="A60" i="71"/>
  <c r="I56" i="71"/>
  <c r="A56" i="71"/>
  <c r="N54" i="71" a="1"/>
  <c r="N54" i="71" s="1"/>
  <c r="F68" i="71" s="1" a="1"/>
  <c r="F68" i="71" s="1"/>
  <c r="J54" i="71"/>
  <c r="I54" i="71"/>
  <c r="H54" i="71"/>
  <c r="G54" i="71"/>
  <c r="E54" i="71"/>
  <c r="D65" i="71" s="1"/>
  <c r="D54" i="71"/>
  <c r="D58" i="71" s="1"/>
  <c r="J157" i="71" s="1"/>
  <c r="B54" i="71"/>
  <c r="B58" i="71" s="1"/>
  <c r="A54" i="71"/>
  <c r="J222" i="70"/>
  <c r="B218" i="70"/>
  <c r="J191" i="70"/>
  <c r="B187" i="70"/>
  <c r="J181" i="70"/>
  <c r="F181" i="70"/>
  <c r="H178" i="70"/>
  <c r="B178" i="70"/>
  <c r="H174" i="70"/>
  <c r="B174" i="70"/>
  <c r="B171" i="70"/>
  <c r="N163" i="70"/>
  <c r="K163" i="70"/>
  <c r="O160" i="70"/>
  <c r="J160" i="70"/>
  <c r="B157" i="70"/>
  <c r="F156" i="70"/>
  <c r="B156" i="70"/>
  <c r="H138" i="70"/>
  <c r="B138" i="70"/>
  <c r="B133" i="70"/>
  <c r="O129" i="70"/>
  <c r="J129" i="70"/>
  <c r="B126" i="70"/>
  <c r="F125" i="70"/>
  <c r="B125" i="70"/>
  <c r="H107" i="70"/>
  <c r="B107" i="70"/>
  <c r="J102" i="70"/>
  <c r="B102"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N54" i="70" a="1"/>
  <c r="N54" i="70" s="1"/>
  <c r="J54" i="70"/>
  <c r="N102" i="70" s="1"/>
  <c r="I54" i="70"/>
  <c r="H54" i="70"/>
  <c r="G54" i="70"/>
  <c r="E54" i="70"/>
  <c r="D54" i="70"/>
  <c r="B54" i="70"/>
  <c r="A54" i="70"/>
  <c r="D53" i="70" a="1"/>
  <c r="D53" i="70" s="1"/>
  <c r="J222" i="69"/>
  <c r="B218" i="69"/>
  <c r="J191" i="69"/>
  <c r="B187" i="69"/>
  <c r="J181" i="69"/>
  <c r="F181" i="69"/>
  <c r="H178" i="69"/>
  <c r="B178" i="69"/>
  <c r="H174" i="69"/>
  <c r="B174" i="69"/>
  <c r="B171" i="69"/>
  <c r="N163" i="69"/>
  <c r="N71" i="69" s="1" a="1"/>
  <c r="N71" i="69" s="1"/>
  <c r="K163" i="69"/>
  <c r="O160" i="69"/>
  <c r="J160" i="69"/>
  <c r="B157" i="69"/>
  <c r="F156" i="69"/>
  <c r="B156" i="69"/>
  <c r="H138" i="69"/>
  <c r="B138" i="69"/>
  <c r="B133" i="69"/>
  <c r="O129" i="69"/>
  <c r="J129" i="69"/>
  <c r="B126" i="69"/>
  <c r="F125" i="69"/>
  <c r="B125" i="69"/>
  <c r="H107" i="69"/>
  <c r="B107" i="69"/>
  <c r="N102" i="69"/>
  <c r="J102" i="69"/>
  <c r="B102" i="69"/>
  <c r="O99"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A61" i="69"/>
  <c r="A60" i="69"/>
  <c r="A56" i="69"/>
  <c r="N54" i="69" a="1"/>
  <c r="N54" i="69" s="1"/>
  <c r="J54" i="69"/>
  <c r="I54" i="69"/>
  <c r="H54" i="69"/>
  <c r="F102" i="69" s="1"/>
  <c r="G54" i="69"/>
  <c r="E54" i="69"/>
  <c r="D54" i="69"/>
  <c r="B54" i="69"/>
  <c r="A54" i="69"/>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M126" i="68"/>
  <c r="B126" i="68"/>
  <c r="F125" i="68"/>
  <c r="B125" i="68"/>
  <c r="H107" i="68"/>
  <c r="B107" i="68"/>
  <c r="J102" i="68"/>
  <c r="B102" i="68"/>
  <c r="M98" i="68"/>
  <c r="J98" i="68"/>
  <c r="B95" i="68"/>
  <c r="F94" i="68"/>
  <c r="B94" i="68"/>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E60" i="68"/>
  <c r="G58" i="68"/>
  <c r="B58" i="68"/>
  <c r="I57" i="68"/>
  <c r="E57" i="68"/>
  <c r="G56" i="68"/>
  <c r="B56" i="68"/>
  <c r="N54" i="68"/>
  <c r="E77" i="68" s="1" a="1"/>
  <c r="E77" i="68" s="1"/>
  <c r="N54" i="68" a="1"/>
  <c r="J54" i="68"/>
  <c r="I54" i="68"/>
  <c r="H54" i="68"/>
  <c r="G54" i="68"/>
  <c r="E54" i="68"/>
  <c r="D54" i="68"/>
  <c r="B54" i="68"/>
  <c r="A54" i="68"/>
  <c r="D53" i="68" a="1"/>
  <c r="D53" i="68" s="1"/>
  <c r="J222" i="67"/>
  <c r="B218" i="67"/>
  <c r="J191" i="67"/>
  <c r="B187" i="67"/>
  <c r="J181" i="67"/>
  <c r="F181" i="67"/>
  <c r="H178" i="67"/>
  <c r="B178" i="67"/>
  <c r="H174" i="67"/>
  <c r="B174" i="67"/>
  <c r="B171" i="67"/>
  <c r="N163" i="67"/>
  <c r="K163" i="67"/>
  <c r="O160" i="67"/>
  <c r="J160" i="67"/>
  <c r="B157" i="67"/>
  <c r="F156" i="67"/>
  <c r="B156" i="67"/>
  <c r="H138" i="67"/>
  <c r="B138" i="67"/>
  <c r="B133" i="67"/>
  <c r="O129" i="67"/>
  <c r="J129" i="67"/>
  <c r="M126" i="67"/>
  <c r="B126" i="67"/>
  <c r="F125" i="67"/>
  <c r="B125" i="67"/>
  <c r="H107" i="67"/>
  <c r="B107" i="67"/>
  <c r="J102" i="67"/>
  <c r="B102"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O64" i="67" a="1"/>
  <c r="O64" i="67" s="1"/>
  <c r="F64" i="67" a="1"/>
  <c r="F64" i="67" s="1"/>
  <c r="A63" i="67" a="1"/>
  <c r="A63" i="67" s="1"/>
  <c r="E60" i="67"/>
  <c r="G58" i="67"/>
  <c r="B58" i="67"/>
  <c r="I57" i="67"/>
  <c r="E57" i="67"/>
  <c r="G56" i="67"/>
  <c r="B56" i="67"/>
  <c r="N54" i="67"/>
  <c r="N54" i="67" a="1"/>
  <c r="J54" i="67"/>
  <c r="J60" i="67" s="1"/>
  <c r="I54" i="67"/>
  <c r="H54" i="67"/>
  <c r="H61" i="67" s="1"/>
  <c r="G54" i="67"/>
  <c r="E54" i="67"/>
  <c r="D54" i="67"/>
  <c r="B54" i="67"/>
  <c r="A54" i="67"/>
  <c r="D53" i="67" a="1"/>
  <c r="D53" i="67" s="1"/>
  <c r="J222" i="66"/>
  <c r="B218" i="66"/>
  <c r="J191" i="66"/>
  <c r="B187" i="66"/>
  <c r="J181" i="66"/>
  <c r="F181" i="66"/>
  <c r="H178" i="66"/>
  <c r="B178" i="66"/>
  <c r="H174" i="66"/>
  <c r="B174" i="66"/>
  <c r="B171" i="66"/>
  <c r="N163" i="66"/>
  <c r="K163" i="66"/>
  <c r="O160" i="66"/>
  <c r="J160" i="66"/>
  <c r="B157" i="66"/>
  <c r="F156" i="66"/>
  <c r="B156" i="66"/>
  <c r="H138" i="66"/>
  <c r="B138" i="66"/>
  <c r="B133" i="66"/>
  <c r="O129" i="66"/>
  <c r="J129" i="66"/>
  <c r="B126" i="66"/>
  <c r="F125" i="66"/>
  <c r="B125" i="66"/>
  <c r="H107" i="66"/>
  <c r="B107" i="66"/>
  <c r="J102" i="66"/>
  <c r="B102" i="66"/>
  <c r="M98" i="66"/>
  <c r="J98" i="66"/>
  <c r="B95" i="66"/>
  <c r="F94" i="66"/>
  <c r="B94" i="66"/>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J61" i="66"/>
  <c r="A61" i="66"/>
  <c r="A60" i="66"/>
  <c r="A56" i="66"/>
  <c r="N54" i="66" a="1"/>
  <c r="N54" i="66" s="1"/>
  <c r="J54" i="66"/>
  <c r="N102" i="66" s="1"/>
  <c r="I54" i="66"/>
  <c r="H54" i="66"/>
  <c r="F102" i="66" s="1"/>
  <c r="G54" i="66"/>
  <c r="E54" i="66"/>
  <c r="D54" i="66"/>
  <c r="B54" i="66"/>
  <c r="A54" i="66"/>
  <c r="V10" i="66" a="1"/>
  <c r="V10" i="66"/>
  <c r="V10" i="67" a="1"/>
  <c r="V10" i="67"/>
  <c r="V10" i="68" a="1"/>
  <c r="V10" i="68"/>
  <c r="V10" i="69" a="1"/>
  <c r="V10" i="69"/>
  <c r="V10" i="70" a="1"/>
  <c r="V10" i="70"/>
  <c r="V10" i="71" a="1"/>
  <c r="V10" i="71"/>
  <c r="V10" i="72" a="1"/>
  <c r="V10" i="72"/>
  <c r="V10" i="73" a="1"/>
  <c r="V10" i="73"/>
  <c r="V10" i="74" a="1"/>
  <c r="V10" i="74"/>
  <c r="V10" i="75" a="1"/>
  <c r="V10" i="75"/>
  <c r="V10" i="76" a="1"/>
  <c r="V10" i="76"/>
  <c r="V10" i="77" a="1"/>
  <c r="V10" i="77" s="1"/>
  <c r="AF43" i="77"/>
  <c r="AE43" i="77" a="1"/>
  <c r="AE43" i="77" s="1"/>
  <c r="AD43" i="77"/>
  <c r="Y43" i="77" a="1"/>
  <c r="Y43" i="77" s="1"/>
  <c r="I43" i="77" a="1"/>
  <c r="I43" i="77" s="1"/>
  <c r="AF42" i="77"/>
  <c r="AE42" i="77"/>
  <c r="AE42" i="77" a="1"/>
  <c r="AD42" i="77"/>
  <c r="AB42" i="77" a="1"/>
  <c r="AB42" i="77" s="1"/>
  <c r="Y42" i="77" a="1"/>
  <c r="Y42" i="77" s="1"/>
  <c r="I42" i="77" a="1"/>
  <c r="I42" i="77" s="1"/>
  <c r="AA42" i="77" s="1" a="1"/>
  <c r="AA42" i="77" s="1"/>
  <c r="AF41" i="77"/>
  <c r="AE41" i="77"/>
  <c r="AE41" i="77" a="1"/>
  <c r="AD41" i="77"/>
  <c r="Y41" i="77" a="1"/>
  <c r="Y41" i="77" s="1"/>
  <c r="I41" i="77" a="1"/>
  <c r="I41" i="77" s="1"/>
  <c r="AB41" i="77" s="1" a="1"/>
  <c r="AB41" i="77" s="1"/>
  <c r="AF40" i="77"/>
  <c r="AE40" i="77"/>
  <c r="AE40" i="77" a="1"/>
  <c r="AD40" i="77"/>
  <c r="AB40" i="77" a="1"/>
  <c r="AB40" i="77" s="1"/>
  <c r="Y40" i="77" a="1"/>
  <c r="Y40" i="77" s="1"/>
  <c r="I40" i="77" a="1"/>
  <c r="I40" i="77" s="1"/>
  <c r="AA40" i="77" s="1" a="1"/>
  <c r="AA40" i="77" s="1"/>
  <c r="AF39" i="77"/>
  <c r="AE39" i="77"/>
  <c r="AE39" i="77" a="1"/>
  <c r="AD39" i="77"/>
  <c r="Y39" i="77" a="1"/>
  <c r="Y39" i="77" s="1"/>
  <c r="I39" i="77" a="1"/>
  <c r="I39" i="77" s="1"/>
  <c r="AB39" i="77" s="1" a="1"/>
  <c r="AB39" i="77" s="1"/>
  <c r="AF38" i="77"/>
  <c r="AE38" i="77"/>
  <c r="AE38" i="77" a="1"/>
  <c r="AD38" i="77"/>
  <c r="Y38" i="77" a="1"/>
  <c r="Y38" i="77" s="1"/>
  <c r="I38" i="77" a="1"/>
  <c r="I38" i="77" s="1"/>
  <c r="AF37" i="77"/>
  <c r="AE37" i="77"/>
  <c r="AE37" i="77" a="1"/>
  <c r="AD37" i="77"/>
  <c r="Y37" i="77" a="1"/>
  <c r="Y37" i="77" s="1"/>
  <c r="I37" i="77" a="1"/>
  <c r="I37" i="77" s="1"/>
  <c r="AF36" i="77"/>
  <c r="AE36" i="77"/>
  <c r="AE36" i="77" a="1"/>
  <c r="AD36" i="77"/>
  <c r="Y36" i="77" a="1"/>
  <c r="Y36" i="77" s="1"/>
  <c r="I36" i="77" a="1"/>
  <c r="I36" i="77" s="1"/>
  <c r="AF35" i="77"/>
  <c r="AE35" i="77"/>
  <c r="AE35" i="77" a="1"/>
  <c r="AD35" i="77"/>
  <c r="Y35" i="77" a="1"/>
  <c r="Y35" i="77" s="1"/>
  <c r="I35" i="77" a="1"/>
  <c r="I35" i="77" s="1"/>
  <c r="AF34" i="77"/>
  <c r="AE34" i="77"/>
  <c r="AE34" i="77" a="1"/>
  <c r="AD34" i="77"/>
  <c r="Y34" i="77" a="1"/>
  <c r="Y34" i="77" s="1"/>
  <c r="I34" i="77" a="1"/>
  <c r="I34" i="77" s="1"/>
  <c r="AF33" i="77"/>
  <c r="AE33" i="77"/>
  <c r="AE33" i="77" a="1"/>
  <c r="AD33" i="77"/>
  <c r="Y33" i="77" a="1"/>
  <c r="Y33" i="77" s="1"/>
  <c r="I33" i="77" a="1"/>
  <c r="I33" i="77" s="1"/>
  <c r="AF32" i="77"/>
  <c r="AE32" i="77"/>
  <c r="AE32" i="77" a="1"/>
  <c r="AD32" i="77"/>
  <c r="Y32" i="77" a="1"/>
  <c r="Y32" i="77" s="1"/>
  <c r="I32" i="77" a="1"/>
  <c r="I32" i="77" s="1"/>
  <c r="AF31" i="77"/>
  <c r="AE31" i="77"/>
  <c r="AE31" i="77" a="1"/>
  <c r="AD31" i="77"/>
  <c r="Y31" i="77" a="1"/>
  <c r="Y31" i="77" s="1"/>
  <c r="I31" i="77" a="1"/>
  <c r="I31" i="77" s="1"/>
  <c r="AF30" i="77"/>
  <c r="AE30" i="77"/>
  <c r="AE30" i="77" a="1"/>
  <c r="AD30" i="77"/>
  <c r="Y30" i="77" a="1"/>
  <c r="Y30" i="77" s="1"/>
  <c r="I30" i="77" a="1"/>
  <c r="I30" i="77" s="1"/>
  <c r="AF29" i="77"/>
  <c r="AE29" i="77"/>
  <c r="AE29" i="77" a="1"/>
  <c r="AD29" i="77"/>
  <c r="Y29" i="77" a="1"/>
  <c r="Y29" i="77" s="1"/>
  <c r="I29" i="77" a="1"/>
  <c r="I29" i="77" s="1"/>
  <c r="AF28" i="77"/>
  <c r="AE28" i="77"/>
  <c r="AE28" i="77" a="1"/>
  <c r="AD28" i="77"/>
  <c r="Y28" i="77" a="1"/>
  <c r="Y28" i="77" s="1"/>
  <c r="I28" i="77" a="1"/>
  <c r="I28" i="77" s="1"/>
  <c r="AF27" i="77"/>
  <c r="AE27" i="77"/>
  <c r="AE27" i="77" a="1"/>
  <c r="AD27" i="77"/>
  <c r="Y27" i="77" a="1"/>
  <c r="Y27" i="77" s="1"/>
  <c r="I27" i="77" a="1"/>
  <c r="I27" i="77" s="1"/>
  <c r="AF26" i="77"/>
  <c r="AE26" i="77"/>
  <c r="AE26" i="77" a="1"/>
  <c r="AD26" i="77"/>
  <c r="Y26" i="77" a="1"/>
  <c r="Y26" i="77" s="1"/>
  <c r="I26" i="77" a="1"/>
  <c r="I26" i="77" s="1"/>
  <c r="AF25" i="77"/>
  <c r="AE25" i="77"/>
  <c r="AE25" i="77" a="1"/>
  <c r="AD25" i="77"/>
  <c r="Y25" i="77" a="1"/>
  <c r="Y25" i="77" s="1"/>
  <c r="I25" i="77" a="1"/>
  <c r="I25" i="77" s="1"/>
  <c r="AF24" i="77"/>
  <c r="AE24" i="77"/>
  <c r="AE24" i="77" a="1"/>
  <c r="AD24" i="77"/>
  <c r="Y24" i="77" a="1"/>
  <c r="Y24" i="77" s="1"/>
  <c r="I24" i="77" a="1"/>
  <c r="I24" i="77" s="1"/>
  <c r="AF23" i="77"/>
  <c r="AE23" i="77"/>
  <c r="AE23" i="77" a="1"/>
  <c r="AD23" i="77"/>
  <c r="Y23" i="77" a="1"/>
  <c r="Y23" i="77" s="1"/>
  <c r="I23" i="77" a="1"/>
  <c r="I23" i="77" s="1"/>
  <c r="AF22" i="77"/>
  <c r="AE22" i="77"/>
  <c r="AE22" i="77" a="1"/>
  <c r="AD22" i="77"/>
  <c r="Y22" i="77" a="1"/>
  <c r="Y22" i="77" s="1"/>
  <c r="I22" i="77" a="1"/>
  <c r="I22" i="77" s="1"/>
  <c r="AI21" i="77" a="1"/>
  <c r="AI21" i="77" s="1"/>
  <c r="AF21" i="77"/>
  <c r="AE21" i="77"/>
  <c r="AE21" i="77" a="1"/>
  <c r="AD21" i="77"/>
  <c r="Y21" i="77" a="1"/>
  <c r="Y21" i="77" s="1"/>
  <c r="I21" i="77" a="1"/>
  <c r="I21" i="77" s="1"/>
  <c r="AF20" i="77"/>
  <c r="AE20" i="77" a="1"/>
  <c r="AE20" i="77" s="1"/>
  <c r="AD20" i="77"/>
  <c r="Y20" i="77"/>
  <c r="Y20" i="77" a="1"/>
  <c r="I20" i="77"/>
  <c r="AB20" i="77" s="1" a="1"/>
  <c r="AB20" i="77" s="1"/>
  <c r="I20" i="77" a="1"/>
  <c r="AF19" i="77"/>
  <c r="AE19" i="77"/>
  <c r="AE19" i="77" a="1"/>
  <c r="AD19" i="77"/>
  <c r="Y19" i="77" a="1"/>
  <c r="Y19" i="77" s="1"/>
  <c r="I19" i="77" a="1"/>
  <c r="I19" i="77" s="1"/>
  <c r="AI18" i="77" a="1"/>
  <c r="AI18" i="77" s="1"/>
  <c r="AF18" i="77"/>
  <c r="AE18" i="77"/>
  <c r="AE18" i="77" a="1"/>
  <c r="AD18" i="77"/>
  <c r="Y18" i="77" a="1"/>
  <c r="Y18" i="77" s="1"/>
  <c r="I18" i="77" a="1"/>
  <c r="I18" i="77" s="1"/>
  <c r="AI17" i="77" a="1"/>
  <c r="AI17" i="77" s="1"/>
  <c r="AF17" i="77"/>
  <c r="AE17" i="77"/>
  <c r="AE17" i="77" a="1"/>
  <c r="AD17" i="77"/>
  <c r="Y17" i="77" a="1"/>
  <c r="Y17" i="77" s="1"/>
  <c r="I17" i="77" a="1"/>
  <c r="I17" i="77" s="1"/>
  <c r="AI16" i="77" a="1"/>
  <c r="AI16" i="77" s="1"/>
  <c r="AF16" i="77"/>
  <c r="AE16" i="77"/>
  <c r="AE16" i="77" a="1"/>
  <c r="AD16" i="77"/>
  <c r="Y16" i="77" a="1"/>
  <c r="Y16" i="77" s="1"/>
  <c r="I16" i="77" a="1"/>
  <c r="I16" i="77" s="1"/>
  <c r="AF15" i="77"/>
  <c r="AE15" i="77" a="1"/>
  <c r="AE15" i="77" s="1"/>
  <c r="AD15" i="77"/>
  <c r="Y15" i="77"/>
  <c r="Y15" i="77" a="1"/>
  <c r="I15" i="77"/>
  <c r="AB15" i="77" s="1" a="1"/>
  <c r="AB15" i="77" s="1"/>
  <c r="I15" i="77" a="1"/>
  <c r="AF14" i="77"/>
  <c r="AE14" i="77"/>
  <c r="AE14" i="77" a="1"/>
  <c r="AD14" i="77"/>
  <c r="Y14" i="77" a="1"/>
  <c r="Y14" i="77" s="1"/>
  <c r="I14" i="77" a="1"/>
  <c r="I14" i="77" s="1"/>
  <c r="A14" i="77"/>
  <c r="A15" i="77" s="1"/>
  <c r="AF13" i="77"/>
  <c r="AE13" i="77" a="1"/>
  <c r="AE13" i="77" s="1"/>
  <c r="AI20" i="77" s="1"/>
  <c r="AD13" i="77"/>
  <c r="Y13" i="77"/>
  <c r="AI19" i="77" s="1"/>
  <c r="Y13" i="77" a="1"/>
  <c r="I13" i="77"/>
  <c r="I13" i="77" a="1"/>
  <c r="B13" i="77"/>
  <c r="A13" i="77"/>
  <c r="Z13" i="77" s="1" a="1"/>
  <c r="Z13" i="77" s="1"/>
  <c r="AI12" i="77"/>
  <c r="S12" i="77"/>
  <c r="AI11" i="77"/>
  <c r="AI10" i="77"/>
  <c r="X10" i="77" a="1"/>
  <c r="X10" i="77" s="1"/>
  <c r="W10" i="77" a="1"/>
  <c r="W10" i="77" s="1"/>
  <c r="U10" i="77" a="1"/>
  <c r="U10" i="77" s="1"/>
  <c r="O10" i="77" a="1"/>
  <c r="O10" i="77" s="1"/>
  <c r="E10" i="77"/>
  <c r="AI9" i="77"/>
  <c r="S9" i="77" a="1"/>
  <c r="S9" i="77" s="1"/>
  <c r="AI8" i="77"/>
  <c r="S8" i="77" a="1"/>
  <c r="S8" i="77" s="1"/>
  <c r="L8" i="77"/>
  <c r="AI7" i="77" a="1"/>
  <c r="AI7" i="77" s="1"/>
  <c r="S7" i="77" a="1"/>
  <c r="S7" i="77" s="1"/>
  <c r="C7" i="77"/>
  <c r="AI6" i="77"/>
  <c r="A6" i="77"/>
  <c r="AI5" i="77"/>
  <c r="AI5" i="77" a="1"/>
  <c r="AO4" i="77"/>
  <c r="AP5" i="77" s="1"/>
  <c r="AI4" i="77" a="1"/>
  <c r="AI4" i="77" s="1"/>
  <c r="S4" i="77"/>
  <c r="AI3" i="77"/>
  <c r="A3" i="77"/>
  <c r="AI2" i="77"/>
  <c r="S2" i="77"/>
  <c r="S2" i="77" a="1"/>
  <c r="Q1" i="77"/>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a="1"/>
  <c r="S2" i="76" s="1"/>
  <c r="Q1" i="76"/>
  <c r="N1" i="76"/>
  <c r="AF43" i="75"/>
  <c r="AE43" i="75" a="1"/>
  <c r="AE43" i="75" s="1"/>
  <c r="AD43" i="75"/>
  <c r="Y43" i="75" a="1"/>
  <c r="Y43" i="75" s="1"/>
  <c r="I43" i="75" a="1"/>
  <c r="I43" i="75" s="1"/>
  <c r="AF42" i="75"/>
  <c r="AE42" i="75"/>
  <c r="AE42" i="75" a="1"/>
  <c r="AD42" i="75"/>
  <c r="Y42" i="75" a="1"/>
  <c r="Y42" i="75" s="1"/>
  <c r="I42" i="75" a="1"/>
  <c r="I42" i="75" s="1"/>
  <c r="AF41" i="75"/>
  <c r="AE41" i="75"/>
  <c r="AE41" i="75" a="1"/>
  <c r="AD41" i="75"/>
  <c r="Y41" i="75" a="1"/>
  <c r="Y41" i="75" s="1"/>
  <c r="I41" i="75" a="1"/>
  <c r="I41" i="75" s="1"/>
  <c r="AF40" i="75"/>
  <c r="AE40" i="75"/>
  <c r="AE40" i="75" a="1"/>
  <c r="AD40" i="75"/>
  <c r="Y40" i="75" a="1"/>
  <c r="Y40" i="75" s="1"/>
  <c r="I40" i="75" a="1"/>
  <c r="I40" i="75" s="1"/>
  <c r="AB40" i="75" s="1" a="1"/>
  <c r="AB40" i="75" s="1"/>
  <c r="AF39" i="75"/>
  <c r="AE39" i="75"/>
  <c r="AE39" i="75" a="1"/>
  <c r="AD39" i="75"/>
  <c r="Y39" i="75" a="1"/>
  <c r="Y39" i="75" s="1"/>
  <c r="I39" i="75" a="1"/>
  <c r="I39" i="75" s="1"/>
  <c r="AA39" i="75" s="1" a="1"/>
  <c r="AA39" i="75" s="1"/>
  <c r="AF38" i="75"/>
  <c r="AE38" i="75"/>
  <c r="AE38" i="75" a="1"/>
  <c r="AD38" i="75"/>
  <c r="Y38" i="75" a="1"/>
  <c r="Y38" i="75" s="1"/>
  <c r="I38" i="75" a="1"/>
  <c r="I38" i="75" s="1"/>
  <c r="AB38" i="75" s="1" a="1"/>
  <c r="AB38" i="75" s="1"/>
  <c r="AF37" i="75"/>
  <c r="AE37" i="75"/>
  <c r="AE37" i="75" a="1"/>
  <c r="AD37" i="75"/>
  <c r="Y37" i="75" a="1"/>
  <c r="Y37" i="75" s="1"/>
  <c r="I37" i="75" a="1"/>
  <c r="I37" i="75" s="1"/>
  <c r="AA37" i="75" s="1" a="1"/>
  <c r="AA37" i="75" s="1"/>
  <c r="AF36" i="75"/>
  <c r="AE36" i="75"/>
  <c r="AE36" i="75" a="1"/>
  <c r="AD36" i="75"/>
  <c r="Y36" i="75" a="1"/>
  <c r="Y36" i="75" s="1"/>
  <c r="I36" i="75" a="1"/>
  <c r="I36" i="75" s="1"/>
  <c r="AB36" i="75" s="1" a="1"/>
  <c r="AB36" i="75" s="1"/>
  <c r="AF35" i="75"/>
  <c r="AE35" i="75"/>
  <c r="AE35" i="75" a="1"/>
  <c r="AD35" i="75"/>
  <c r="Y35" i="75" a="1"/>
  <c r="Y35" i="75" s="1"/>
  <c r="I35" i="75" a="1"/>
  <c r="I35" i="75" s="1"/>
  <c r="AA35" i="75" s="1" a="1"/>
  <c r="AA35" i="75" s="1"/>
  <c r="AF34" i="75"/>
  <c r="AE34" i="75"/>
  <c r="AE34" i="75" a="1"/>
  <c r="AD34" i="75"/>
  <c r="Y34" i="75" a="1"/>
  <c r="Y34" i="75" s="1"/>
  <c r="I34" i="75" a="1"/>
  <c r="I34" i="75" s="1"/>
  <c r="AB34" i="75" s="1" a="1"/>
  <c r="AB34" i="75" s="1"/>
  <c r="AF33" i="75"/>
  <c r="AE33" i="75"/>
  <c r="AE33" i="75" a="1"/>
  <c r="AD33" i="75"/>
  <c r="Y33" i="75" a="1"/>
  <c r="Y33" i="75" s="1"/>
  <c r="I33" i="75" a="1"/>
  <c r="I33" i="75" s="1"/>
  <c r="AA33" i="75" s="1" a="1"/>
  <c r="AA33" i="75" s="1"/>
  <c r="AF32" i="75"/>
  <c r="AE32" i="75"/>
  <c r="AE32" i="75" a="1"/>
  <c r="AD32" i="75"/>
  <c r="Y32" i="75" a="1"/>
  <c r="Y32" i="75" s="1"/>
  <c r="I32" i="75" a="1"/>
  <c r="I32" i="75" s="1"/>
  <c r="AB32" i="75" s="1" a="1"/>
  <c r="AB32" i="75" s="1"/>
  <c r="AF31" i="75"/>
  <c r="AE31" i="75"/>
  <c r="AE31" i="75" a="1"/>
  <c r="AD31" i="75"/>
  <c r="Y31" i="75" a="1"/>
  <c r="Y31" i="75" s="1"/>
  <c r="I31" i="75" a="1"/>
  <c r="I31" i="75" s="1"/>
  <c r="AA31" i="75" s="1" a="1"/>
  <c r="AA31" i="75" s="1"/>
  <c r="AF30" i="75"/>
  <c r="AE30" i="75"/>
  <c r="AE30" i="75" a="1"/>
  <c r="AD30" i="75"/>
  <c r="Y30" i="75" a="1"/>
  <c r="Y30" i="75" s="1"/>
  <c r="I30" i="75" a="1"/>
  <c r="I30" i="75" s="1"/>
  <c r="AB30" i="75" s="1" a="1"/>
  <c r="AB30" i="75" s="1"/>
  <c r="AF29" i="75"/>
  <c r="AE29" i="75"/>
  <c r="AE29" i="75" a="1"/>
  <c r="AD29" i="75"/>
  <c r="Y29" i="75" a="1"/>
  <c r="Y29" i="75" s="1"/>
  <c r="I29" i="75" a="1"/>
  <c r="I29" i="75" s="1"/>
  <c r="AA29" i="75" s="1" a="1"/>
  <c r="AA29" i="75" s="1"/>
  <c r="AF28" i="75"/>
  <c r="AE28" i="75"/>
  <c r="AE28" i="75" a="1"/>
  <c r="AD28" i="75"/>
  <c r="Y28" i="75" a="1"/>
  <c r="Y28" i="75" s="1"/>
  <c r="I28" i="75" a="1"/>
  <c r="I28" i="75" s="1"/>
  <c r="AB28" i="75" s="1" a="1"/>
  <c r="AB28" i="75" s="1"/>
  <c r="AF27" i="75"/>
  <c r="AE27" i="75"/>
  <c r="AE27" i="75" a="1"/>
  <c r="AD27" i="75"/>
  <c r="Y27" i="75" a="1"/>
  <c r="Y27" i="75" s="1"/>
  <c r="I27" i="75" a="1"/>
  <c r="I27" i="75" s="1"/>
  <c r="AA27" i="75" s="1" a="1"/>
  <c r="AA27" i="75" s="1"/>
  <c r="AF26" i="75"/>
  <c r="AE26" i="75"/>
  <c r="AE26" i="75" a="1"/>
  <c r="AD26" i="75"/>
  <c r="Y26" i="75" a="1"/>
  <c r="Y26" i="75" s="1"/>
  <c r="I26" i="75" a="1"/>
  <c r="I26" i="75" s="1"/>
  <c r="AB26" i="75" s="1" a="1"/>
  <c r="AB26" i="75" s="1"/>
  <c r="AF25" i="75"/>
  <c r="AE25" i="75"/>
  <c r="AE25" i="75" a="1"/>
  <c r="AD25" i="75"/>
  <c r="Y25" i="75" a="1"/>
  <c r="Y25" i="75" s="1"/>
  <c r="I25" i="75" a="1"/>
  <c r="I25" i="75" s="1"/>
  <c r="AA25" i="75" s="1" a="1"/>
  <c r="AA25" i="75" s="1"/>
  <c r="AF24" i="75"/>
  <c r="AE24" i="75"/>
  <c r="AE24" i="75" a="1"/>
  <c r="AD24" i="75"/>
  <c r="Y24" i="75" a="1"/>
  <c r="Y24" i="75" s="1"/>
  <c r="I24" i="75" a="1"/>
  <c r="I24" i="75" s="1"/>
  <c r="AB24" i="75" s="1" a="1"/>
  <c r="AB24" i="75" s="1"/>
  <c r="AF23" i="75"/>
  <c r="AE23" i="75"/>
  <c r="AE23" i="75" a="1"/>
  <c r="AD23" i="75"/>
  <c r="Y23" i="75" a="1"/>
  <c r="Y23" i="75" s="1"/>
  <c r="I23" i="75" a="1"/>
  <c r="I23" i="75" s="1"/>
  <c r="AA23" i="75" s="1" a="1"/>
  <c r="AA23" i="75" s="1"/>
  <c r="AF22" i="75"/>
  <c r="AE22" i="75"/>
  <c r="AE22" i="75" a="1"/>
  <c r="AD22" i="75"/>
  <c r="Y22" i="75" a="1"/>
  <c r="Y22" i="75" s="1"/>
  <c r="I22" i="75" a="1"/>
  <c r="I22" i="75" s="1"/>
  <c r="AB22" i="75" s="1" a="1"/>
  <c r="AB22" i="75" s="1"/>
  <c r="AI21" i="75" a="1"/>
  <c r="AI21" i="75" s="1"/>
  <c r="AF21" i="75"/>
  <c r="AE21" i="75"/>
  <c r="AE21" i="75" a="1"/>
  <c r="AD21" i="75"/>
  <c r="Y21" i="75" a="1"/>
  <c r="Y21" i="75" s="1"/>
  <c r="I21" i="75" a="1"/>
  <c r="I21" i="75" s="1"/>
  <c r="AB21" i="75" s="1" a="1"/>
  <c r="AB21" i="75" s="1"/>
  <c r="AF20" i="75"/>
  <c r="AE20" i="75" a="1"/>
  <c r="AE20" i="75" s="1"/>
  <c r="AD20" i="75"/>
  <c r="Y20" i="75"/>
  <c r="Y20" i="75" a="1"/>
  <c r="I20" i="75"/>
  <c r="I20" i="75" a="1"/>
  <c r="AF19" i="75"/>
  <c r="AE19" i="75"/>
  <c r="AE19" i="75" a="1"/>
  <c r="AD19" i="75"/>
  <c r="Y19" i="75"/>
  <c r="Y19" i="75" a="1"/>
  <c r="I19" i="75"/>
  <c r="AB19" i="75" s="1" a="1"/>
  <c r="AB19" i="75" s="1"/>
  <c r="I19" i="75" a="1"/>
  <c r="AI18" i="75" a="1"/>
  <c r="AI18" i="75" s="1"/>
  <c r="AF18" i="75"/>
  <c r="AE18" i="75" a="1"/>
  <c r="AE18" i="75" s="1"/>
  <c r="AD18" i="75"/>
  <c r="Y18" i="75"/>
  <c r="Y18" i="75" a="1"/>
  <c r="I18" i="75" a="1"/>
  <c r="I18" i="75" s="1"/>
  <c r="AI17" i="75" a="1"/>
  <c r="AI17" i="75" s="1"/>
  <c r="AF17" i="75"/>
  <c r="AE17" i="75"/>
  <c r="AE17" i="75" a="1"/>
  <c r="AD17" i="75"/>
  <c r="Y17" i="75" a="1"/>
  <c r="Y17" i="75" s="1"/>
  <c r="I17" i="75" a="1"/>
  <c r="I17" i="75" s="1"/>
  <c r="AI16" i="75" a="1"/>
  <c r="AI16" i="75" s="1"/>
  <c r="AF16" i="75"/>
  <c r="AE16" i="75"/>
  <c r="AE16" i="75" a="1"/>
  <c r="AD16" i="75"/>
  <c r="Y16" i="75" a="1"/>
  <c r="Y16" i="75" s="1"/>
  <c r="I16" i="75" a="1"/>
  <c r="I16" i="75" s="1"/>
  <c r="AF15" i="75"/>
  <c r="AE15" i="75" a="1"/>
  <c r="AE15" i="75" s="1"/>
  <c r="AD15" i="75"/>
  <c r="Y15" i="75"/>
  <c r="Y15" i="75" a="1"/>
  <c r="I15" i="75"/>
  <c r="AB15" i="75" s="1" a="1"/>
  <c r="AB15" i="75" s="1"/>
  <c r="I15" i="75" a="1"/>
  <c r="AF14" i="75"/>
  <c r="AE14" i="75"/>
  <c r="AE14" i="75" a="1"/>
  <c r="AD14" i="75"/>
  <c r="Y14" i="75" a="1"/>
  <c r="Y14" i="75" s="1"/>
  <c r="I14" i="75" a="1"/>
  <c r="I14" i="75" s="1"/>
  <c r="AF13" i="75"/>
  <c r="AE13" i="75" a="1"/>
  <c r="AE13" i="75" s="1"/>
  <c r="AI20" i="75" s="1"/>
  <c r="AD13" i="75"/>
  <c r="Y13" i="75"/>
  <c r="AI19" i="75" s="1"/>
  <c r="Y13" i="75" a="1"/>
  <c r="I13" i="75"/>
  <c r="AB13" i="75" s="1" a="1"/>
  <c r="AB13" i="75" s="1"/>
  <c r="I13" i="75" a="1"/>
  <c r="A13" i="75"/>
  <c r="Z13" i="75" s="1" a="1"/>
  <c r="Z13" i="75" s="1"/>
  <c r="AI12" i="75"/>
  <c r="S12" i="75"/>
  <c r="AI11" i="75"/>
  <c r="AI10" i="75"/>
  <c r="X10" i="75" a="1"/>
  <c r="X10" i="75" s="1"/>
  <c r="W10" i="75"/>
  <c r="W10" i="75" a="1"/>
  <c r="U10" i="75"/>
  <c r="U10" i="75" a="1"/>
  <c r="O10" i="75" a="1"/>
  <c r="O10" i="75" s="1"/>
  <c r="E10" i="75"/>
  <c r="AI9" i="75"/>
  <c r="S9" i="75" a="1"/>
  <c r="S9" i="75" s="1"/>
  <c r="AI8" i="75"/>
  <c r="S8" i="75" a="1"/>
  <c r="S8" i="75" s="1"/>
  <c r="L8" i="75"/>
  <c r="AI7" i="75" a="1"/>
  <c r="AI7" i="75" s="1"/>
  <c r="S7" i="75" a="1"/>
  <c r="S7" i="75" s="1"/>
  <c r="C7" i="75"/>
  <c r="AI6" i="75"/>
  <c r="A6" i="75"/>
  <c r="AI5" i="75" a="1"/>
  <c r="AI5" i="75" s="1"/>
  <c r="AO4" i="75"/>
  <c r="AP5" i="75" s="1"/>
  <c r="AI4" i="75"/>
  <c r="AI4" i="75" a="1"/>
  <c r="S4" i="75"/>
  <c r="AI3" i="75"/>
  <c r="A3" i="75"/>
  <c r="AI2" i="75"/>
  <c r="S2" i="75" a="1"/>
  <c r="S2" i="75" s="1"/>
  <c r="Q1" i="75"/>
  <c r="N1" i="75"/>
  <c r="K10" i="74" a="1"/>
  <c r="K10" i="74" s="1"/>
  <c r="AF43" i="74"/>
  <c r="AE43" i="74" a="1"/>
  <c r="AE43" i="74" s="1"/>
  <c r="AD43" i="74"/>
  <c r="Y43" i="74"/>
  <c r="Y43" i="74" a="1"/>
  <c r="I43" i="74"/>
  <c r="I43" i="74" a="1"/>
  <c r="AF42" i="74"/>
  <c r="AE42" i="74" a="1"/>
  <c r="AE42" i="74" s="1"/>
  <c r="AD42" i="74"/>
  <c r="Y42" i="74" a="1"/>
  <c r="Y42" i="74" s="1"/>
  <c r="I42" i="74" a="1"/>
  <c r="I42" i="74" s="1"/>
  <c r="AF41" i="74"/>
  <c r="AE41" i="74"/>
  <c r="AE41" i="74" a="1"/>
  <c r="AD41" i="74"/>
  <c r="Y41" i="74" a="1"/>
  <c r="Y41" i="74" s="1"/>
  <c r="I41" i="74" a="1"/>
  <c r="I41" i="74" s="1"/>
  <c r="AF40" i="74"/>
  <c r="AE40" i="74"/>
  <c r="AE40" i="74" a="1"/>
  <c r="AD40" i="74"/>
  <c r="Y40" i="74" a="1"/>
  <c r="Y40" i="74" s="1"/>
  <c r="I40" i="74" a="1"/>
  <c r="I40" i="74" s="1"/>
  <c r="AF39" i="74"/>
  <c r="AE39" i="74"/>
  <c r="AE39" i="74" a="1"/>
  <c r="AD39" i="74"/>
  <c r="Y39" i="74" a="1"/>
  <c r="Y39" i="74" s="1"/>
  <c r="I39" i="74" a="1"/>
  <c r="I39" i="74" s="1"/>
  <c r="AF38" i="74"/>
  <c r="AE38" i="74"/>
  <c r="AE38" i="74" a="1"/>
  <c r="AD38" i="74"/>
  <c r="Y38" i="74" a="1"/>
  <c r="Y38" i="74" s="1"/>
  <c r="I38" i="74" a="1"/>
  <c r="I38" i="74" s="1"/>
  <c r="AF37" i="74"/>
  <c r="AE37" i="74"/>
  <c r="AE37" i="74" a="1"/>
  <c r="AD37" i="74"/>
  <c r="Y37" i="74" a="1"/>
  <c r="Y37" i="74" s="1"/>
  <c r="I37" i="74" a="1"/>
  <c r="I37" i="74" s="1"/>
  <c r="AF36" i="74"/>
  <c r="AE36" i="74"/>
  <c r="AE36" i="74" a="1"/>
  <c r="AD36" i="74"/>
  <c r="Y36" i="74" a="1"/>
  <c r="Y36" i="74" s="1"/>
  <c r="I36" i="74" a="1"/>
  <c r="I36" i="74" s="1"/>
  <c r="AF35" i="74"/>
  <c r="AE35" i="74"/>
  <c r="AE35" i="74" a="1"/>
  <c r="AD35" i="74"/>
  <c r="Y35" i="74" a="1"/>
  <c r="Y35" i="74" s="1"/>
  <c r="I35" i="74" a="1"/>
  <c r="I35" i="74" s="1"/>
  <c r="AF34" i="74"/>
  <c r="AE34" i="74"/>
  <c r="AE34" i="74" a="1"/>
  <c r="AD34" i="74"/>
  <c r="Y34" i="74" a="1"/>
  <c r="Y34" i="74" s="1"/>
  <c r="I34" i="74" a="1"/>
  <c r="I34" i="74" s="1"/>
  <c r="AF33" i="74"/>
  <c r="AE33" i="74"/>
  <c r="AE33" i="74" a="1"/>
  <c r="AD33" i="74"/>
  <c r="Y33" i="74" a="1"/>
  <c r="Y33" i="74" s="1"/>
  <c r="I33" i="74" a="1"/>
  <c r="I33" i="74" s="1"/>
  <c r="AF32" i="74"/>
  <c r="AE32" i="74"/>
  <c r="AE32" i="74" a="1"/>
  <c r="AD32" i="74"/>
  <c r="Y32" i="74" a="1"/>
  <c r="Y32" i="74" s="1"/>
  <c r="I32" i="74" a="1"/>
  <c r="I32" i="74" s="1"/>
  <c r="AF31" i="74"/>
  <c r="AE31" i="74"/>
  <c r="AE31" i="74" a="1"/>
  <c r="AD31" i="74"/>
  <c r="Y31" i="74" a="1"/>
  <c r="Y31" i="74" s="1"/>
  <c r="I31" i="74" a="1"/>
  <c r="I31" i="74" s="1"/>
  <c r="AF30" i="74"/>
  <c r="AE30" i="74"/>
  <c r="AE30" i="74" a="1"/>
  <c r="AD30" i="74"/>
  <c r="Y30" i="74" a="1"/>
  <c r="Y30" i="74" s="1"/>
  <c r="I30" i="74" a="1"/>
  <c r="I30" i="74" s="1"/>
  <c r="AF29" i="74"/>
  <c r="AE29" i="74"/>
  <c r="AE29" i="74" a="1"/>
  <c r="AD29" i="74"/>
  <c r="Y29" i="74" a="1"/>
  <c r="Y29" i="74" s="1"/>
  <c r="I29" i="74" a="1"/>
  <c r="I29" i="74" s="1"/>
  <c r="AF28" i="74"/>
  <c r="AE28" i="74"/>
  <c r="AE28" i="74" a="1"/>
  <c r="AD28" i="74"/>
  <c r="Y28" i="74" a="1"/>
  <c r="Y28" i="74" s="1"/>
  <c r="I28" i="74" a="1"/>
  <c r="I28" i="74" s="1"/>
  <c r="AF27" i="74"/>
  <c r="AE27" i="74"/>
  <c r="AE27" i="74" a="1"/>
  <c r="AD27" i="74"/>
  <c r="Y27" i="74" a="1"/>
  <c r="Y27" i="74" s="1"/>
  <c r="I27" i="74" a="1"/>
  <c r="I27" i="74" s="1"/>
  <c r="AF26" i="74"/>
  <c r="AE26" i="74"/>
  <c r="AE26" i="74" a="1"/>
  <c r="AD26" i="74"/>
  <c r="Y26" i="74" a="1"/>
  <c r="Y26" i="74" s="1"/>
  <c r="I26" i="74" a="1"/>
  <c r="I26" i="74" s="1"/>
  <c r="AF25" i="74"/>
  <c r="AE25" i="74"/>
  <c r="AE25" i="74" a="1"/>
  <c r="AD25" i="74"/>
  <c r="Y25" i="74" a="1"/>
  <c r="Y25" i="74" s="1"/>
  <c r="I25" i="74" a="1"/>
  <c r="I25" i="74" s="1"/>
  <c r="AF24" i="74"/>
  <c r="AE24" i="74"/>
  <c r="AE24" i="74" a="1"/>
  <c r="AD24" i="74"/>
  <c r="Y24" i="74" a="1"/>
  <c r="Y24" i="74" s="1"/>
  <c r="I24" i="74" a="1"/>
  <c r="I24" i="74" s="1"/>
  <c r="AF23" i="74"/>
  <c r="AE23" i="74"/>
  <c r="AE23" i="74" a="1"/>
  <c r="AD23" i="74"/>
  <c r="Y23" i="74" a="1"/>
  <c r="Y23" i="74" s="1"/>
  <c r="I23" i="74" a="1"/>
  <c r="I23" i="74" s="1"/>
  <c r="AF22" i="74"/>
  <c r="AE22" i="74"/>
  <c r="AE22" i="74" a="1"/>
  <c r="AD22" i="74"/>
  <c r="Y22" i="74" a="1"/>
  <c r="Y22" i="74" s="1"/>
  <c r="I22" i="74" a="1"/>
  <c r="I22" i="74" s="1"/>
  <c r="AI21" i="74" a="1"/>
  <c r="AI21" i="74" s="1"/>
  <c r="AF21" i="74"/>
  <c r="AE21" i="74"/>
  <c r="AE21" i="74" a="1"/>
  <c r="AD21" i="74"/>
  <c r="Y21" i="74" a="1"/>
  <c r="Y21" i="74" s="1"/>
  <c r="I21" i="74" a="1"/>
  <c r="I21" i="74" s="1"/>
  <c r="AF20" i="74"/>
  <c r="AE20" i="74" a="1"/>
  <c r="AE20" i="74" s="1"/>
  <c r="AD20" i="74"/>
  <c r="Y20" i="74"/>
  <c r="Y20" i="74" a="1"/>
  <c r="I20" i="74"/>
  <c r="AB20" i="74" s="1" a="1"/>
  <c r="AB20" i="74" s="1"/>
  <c r="I20" i="74" a="1"/>
  <c r="AF19" i="74"/>
  <c r="AE19" i="74"/>
  <c r="AE19" i="74" a="1"/>
  <c r="AD19" i="74"/>
  <c r="Y19" i="74" a="1"/>
  <c r="Y19" i="74" s="1"/>
  <c r="I19" i="74" a="1"/>
  <c r="I19" i="74" s="1"/>
  <c r="AI18" i="74" a="1"/>
  <c r="AI18" i="74" s="1"/>
  <c r="AF18" i="74"/>
  <c r="AE18" i="74"/>
  <c r="AE18" i="74" a="1"/>
  <c r="AD18" i="74"/>
  <c r="Y18" i="74" a="1"/>
  <c r="Y18" i="74" s="1"/>
  <c r="I18" i="74" a="1"/>
  <c r="I18" i="74" s="1"/>
  <c r="AI17" i="74" a="1"/>
  <c r="AI17" i="74" s="1"/>
  <c r="AF17" i="74"/>
  <c r="AE17" i="74"/>
  <c r="AE17" i="74" a="1"/>
  <c r="AD17" i="74"/>
  <c r="Y17" i="74" a="1"/>
  <c r="Y17" i="74" s="1"/>
  <c r="I17" i="74" a="1"/>
  <c r="I17" i="74" s="1"/>
  <c r="AI16" i="74" a="1"/>
  <c r="AI16" i="74" s="1"/>
  <c r="AF16" i="74"/>
  <c r="AE16" i="74"/>
  <c r="AE16" i="74" a="1"/>
  <c r="AD16" i="74"/>
  <c r="Y16" i="74" a="1"/>
  <c r="Y16" i="74" s="1"/>
  <c r="I16" i="74" a="1"/>
  <c r="I16" i="74" s="1"/>
  <c r="AF15" i="74"/>
  <c r="AE15" i="74" a="1"/>
  <c r="AE15" i="74" s="1"/>
  <c r="AD15" i="74"/>
  <c r="Y15" i="74"/>
  <c r="Y15" i="74" a="1"/>
  <c r="I15" i="74"/>
  <c r="AB15" i="74" s="1" a="1"/>
  <c r="AB15" i="74" s="1"/>
  <c r="I15" i="74" a="1"/>
  <c r="AF14" i="74"/>
  <c r="AE14" i="74"/>
  <c r="AE14" i="74" a="1"/>
  <c r="AD14" i="74"/>
  <c r="Y14" i="74" a="1"/>
  <c r="Y14" i="74" s="1"/>
  <c r="I14" i="74" a="1"/>
  <c r="I14" i="74" s="1"/>
  <c r="AF13" i="74"/>
  <c r="AE13" i="74" a="1"/>
  <c r="AE13" i="74" s="1"/>
  <c r="AI20" i="74" s="1"/>
  <c r="AD13" i="74"/>
  <c r="Y13" i="74"/>
  <c r="AI19" i="74" s="1"/>
  <c r="Y13" i="74" a="1"/>
  <c r="I13" i="74"/>
  <c r="AB13" i="74" s="1" a="1"/>
  <c r="AB13" i="74" s="1"/>
  <c r="I13" i="74" a="1"/>
  <c r="A13" i="74"/>
  <c r="Z13" i="74" s="1" a="1"/>
  <c r="Z13" i="74" s="1"/>
  <c r="AI12" i="74"/>
  <c r="S12" i="74"/>
  <c r="AI11" i="74"/>
  <c r="AI10" i="74"/>
  <c r="X10" i="74"/>
  <c r="X10" i="74" a="1"/>
  <c r="W10" i="74"/>
  <c r="W10" i="74" a="1"/>
  <c r="U10" i="74"/>
  <c r="U10" i="74" a="1"/>
  <c r="O10" i="74"/>
  <c r="O10" i="74" a="1"/>
  <c r="E10" i="74"/>
  <c r="AI9" i="74"/>
  <c r="S9" i="74" a="1"/>
  <c r="S9" i="74" s="1"/>
  <c r="AI8" i="74"/>
  <c r="S8" i="74" a="1"/>
  <c r="S8" i="74" s="1"/>
  <c r="L8" i="74"/>
  <c r="AI7" i="74" a="1"/>
  <c r="AI7" i="74" s="1"/>
  <c r="S7" i="74" a="1"/>
  <c r="S7" i="74" s="1"/>
  <c r="C7" i="74"/>
  <c r="AI6" i="74"/>
  <c r="A6" i="74"/>
  <c r="AI5" i="74" a="1"/>
  <c r="AI5" i="74" s="1"/>
  <c r="AO4" i="74"/>
  <c r="AP5" i="74" s="1"/>
  <c r="AI4" i="74" a="1"/>
  <c r="AI4" i="74" s="1"/>
  <c r="S4" i="74"/>
  <c r="AI3" i="74"/>
  <c r="A3" i="74"/>
  <c r="AI2" i="74"/>
  <c r="S2" i="74" a="1"/>
  <c r="S2" i="74" s="1"/>
  <c r="Q1" i="74"/>
  <c r="N1" i="74"/>
  <c r="AF43" i="73"/>
  <c r="AE43" i="73" a="1"/>
  <c r="AE43" i="73" s="1"/>
  <c r="AD43" i="73"/>
  <c r="Y43" i="73" a="1"/>
  <c r="Y43" i="73" s="1"/>
  <c r="I43" i="73" a="1"/>
  <c r="I43" i="73" s="1"/>
  <c r="AF42" i="73"/>
  <c r="AE42" i="73"/>
  <c r="AE42" i="73" a="1"/>
  <c r="AD42" i="73"/>
  <c r="Y42" i="73" a="1"/>
  <c r="Y42" i="73" s="1"/>
  <c r="I42" i="73" a="1"/>
  <c r="I42" i="73" s="1"/>
  <c r="AB42" i="73" s="1" a="1"/>
  <c r="AB42" i="73" s="1"/>
  <c r="AF41" i="73"/>
  <c r="AE41" i="73"/>
  <c r="AE41" i="73" a="1"/>
  <c r="AD41" i="73"/>
  <c r="AB41" i="73" a="1"/>
  <c r="AB41" i="73" s="1"/>
  <c r="Y41" i="73" a="1"/>
  <c r="Y41" i="73" s="1"/>
  <c r="I41" i="73" a="1"/>
  <c r="I41" i="73" s="1"/>
  <c r="AA41" i="73" s="1" a="1"/>
  <c r="AA41" i="73" s="1"/>
  <c r="AF40" i="73"/>
  <c r="AE40" i="73"/>
  <c r="AE40" i="73" a="1"/>
  <c r="AD40" i="73"/>
  <c r="Y40" i="73" a="1"/>
  <c r="Y40" i="73" s="1"/>
  <c r="I40" i="73" a="1"/>
  <c r="I40" i="73" s="1"/>
  <c r="AB40" i="73" s="1" a="1"/>
  <c r="AB40" i="73" s="1"/>
  <c r="AF39" i="73"/>
  <c r="AE39" i="73"/>
  <c r="AE39" i="73" a="1"/>
  <c r="AD39" i="73"/>
  <c r="AB39" i="73" a="1"/>
  <c r="AB39" i="73" s="1"/>
  <c r="Y39" i="73" a="1"/>
  <c r="Y39" i="73" s="1"/>
  <c r="I39" i="73" a="1"/>
  <c r="I39" i="73" s="1"/>
  <c r="AA39" i="73" s="1" a="1"/>
  <c r="AA39" i="73" s="1"/>
  <c r="AF38" i="73"/>
  <c r="AE38" i="73"/>
  <c r="AE38" i="73" a="1"/>
  <c r="AD38" i="73"/>
  <c r="Y38" i="73" a="1"/>
  <c r="Y38" i="73" s="1"/>
  <c r="I38" i="73"/>
  <c r="AB38" i="73" s="1" a="1"/>
  <c r="AB38" i="73" s="1"/>
  <c r="I38" i="73" a="1"/>
  <c r="AF37" i="73"/>
  <c r="AE37" i="73" a="1"/>
  <c r="AE37" i="73" s="1"/>
  <c r="AD37" i="73"/>
  <c r="Y37" i="73"/>
  <c r="Y37" i="73" a="1"/>
  <c r="I37" i="73"/>
  <c r="AB37" i="73" s="1" a="1"/>
  <c r="AB37" i="73" s="1"/>
  <c r="I37" i="73" a="1"/>
  <c r="AF36" i="73"/>
  <c r="AE36" i="73" a="1"/>
  <c r="AE36" i="73" s="1"/>
  <c r="AD36" i="73"/>
  <c r="Y36" i="73"/>
  <c r="Y36" i="73" a="1"/>
  <c r="I36" i="73" a="1"/>
  <c r="I36" i="73" s="1"/>
  <c r="AF35" i="73"/>
  <c r="AE35" i="73"/>
  <c r="AE35" i="73" a="1"/>
  <c r="AD35" i="73"/>
  <c r="Y35" i="73" a="1"/>
  <c r="Y35" i="73" s="1"/>
  <c r="I35" i="73" a="1"/>
  <c r="I35" i="73" s="1"/>
  <c r="AF34" i="73"/>
  <c r="AE34" i="73"/>
  <c r="AE34" i="73" a="1"/>
  <c r="AD34" i="73"/>
  <c r="Y34" i="73" a="1"/>
  <c r="Y34" i="73" s="1"/>
  <c r="I34" i="73" a="1"/>
  <c r="I34" i="73" s="1"/>
  <c r="AF33" i="73"/>
  <c r="AE33" i="73"/>
  <c r="AE33" i="73" a="1"/>
  <c r="AD33" i="73"/>
  <c r="Y33" i="73" a="1"/>
  <c r="Y33" i="73" s="1"/>
  <c r="I33" i="73" a="1"/>
  <c r="I33" i="73" s="1"/>
  <c r="AF32" i="73"/>
  <c r="AE32" i="73"/>
  <c r="AE32" i="73" a="1"/>
  <c r="AD32" i="73"/>
  <c r="Y32" i="73" a="1"/>
  <c r="Y32" i="73" s="1"/>
  <c r="I32" i="73" a="1"/>
  <c r="I32" i="73" s="1"/>
  <c r="AB32" i="73" s="1" a="1"/>
  <c r="AB32" i="73" s="1"/>
  <c r="AF31" i="73"/>
  <c r="AE31" i="73"/>
  <c r="AE31" i="73" a="1"/>
  <c r="AD31" i="73"/>
  <c r="Y31" i="73" a="1"/>
  <c r="Y31" i="73" s="1"/>
  <c r="I31" i="73" a="1"/>
  <c r="I31" i="73" s="1"/>
  <c r="AA31" i="73" s="1" a="1"/>
  <c r="AA31" i="73" s="1"/>
  <c r="AF30" i="73"/>
  <c r="AE30" i="73"/>
  <c r="AE30" i="73" a="1"/>
  <c r="AD30" i="73"/>
  <c r="Y30" i="73" a="1"/>
  <c r="Y30" i="73" s="1"/>
  <c r="I30" i="73" a="1"/>
  <c r="I30" i="73" s="1"/>
  <c r="AB30" i="73" s="1" a="1"/>
  <c r="AB30" i="73" s="1"/>
  <c r="AF29" i="73"/>
  <c r="AE29" i="73"/>
  <c r="AE29" i="73" a="1"/>
  <c r="AD29" i="73"/>
  <c r="AB29" i="73" a="1"/>
  <c r="AB29" i="73" s="1"/>
  <c r="Y29" i="73" a="1"/>
  <c r="Y29" i="73" s="1"/>
  <c r="I29" i="73" a="1"/>
  <c r="I29" i="73" s="1"/>
  <c r="AA29" i="73" s="1" a="1"/>
  <c r="AA29" i="73" s="1"/>
  <c r="AF28" i="73"/>
  <c r="AE28" i="73"/>
  <c r="AE28" i="73" a="1"/>
  <c r="AD28" i="73"/>
  <c r="Y28" i="73" a="1"/>
  <c r="Y28" i="73" s="1"/>
  <c r="I28" i="73" a="1"/>
  <c r="I28" i="73" s="1"/>
  <c r="AB28" i="73" s="1" a="1"/>
  <c r="AB28" i="73" s="1"/>
  <c r="AF27" i="73"/>
  <c r="AE27" i="73"/>
  <c r="AE27" i="73" a="1"/>
  <c r="AD27" i="73"/>
  <c r="AB27" i="73" a="1"/>
  <c r="AB27" i="73" s="1"/>
  <c r="Y27" i="73" a="1"/>
  <c r="Y27" i="73" s="1"/>
  <c r="I27" i="73" a="1"/>
  <c r="I27" i="73" s="1"/>
  <c r="AA27" i="73" s="1" a="1"/>
  <c r="AA27" i="73" s="1"/>
  <c r="AF26" i="73"/>
  <c r="AE26" i="73"/>
  <c r="AE26" i="73" a="1"/>
  <c r="AD26" i="73"/>
  <c r="Y26" i="73" a="1"/>
  <c r="Y26" i="73" s="1"/>
  <c r="I26" i="73" a="1"/>
  <c r="I26" i="73" s="1"/>
  <c r="AB26" i="73" s="1" a="1"/>
  <c r="AB26" i="73" s="1"/>
  <c r="AF25" i="73"/>
  <c r="AE25" i="73"/>
  <c r="AE25" i="73" a="1"/>
  <c r="AD25" i="73"/>
  <c r="AB25" i="73" a="1"/>
  <c r="AB25" i="73" s="1"/>
  <c r="Y25" i="73" a="1"/>
  <c r="Y25" i="73" s="1"/>
  <c r="I25" i="73" a="1"/>
  <c r="I25" i="73" s="1"/>
  <c r="AA25" i="73" s="1" a="1"/>
  <c r="AA25" i="73" s="1"/>
  <c r="AF24" i="73"/>
  <c r="AE24" i="73"/>
  <c r="AE24" i="73" a="1"/>
  <c r="AD24" i="73"/>
  <c r="Y24" i="73" a="1"/>
  <c r="Y24" i="73" s="1"/>
  <c r="I24" i="73" a="1"/>
  <c r="I24" i="73" s="1"/>
  <c r="AB24" i="73" s="1" a="1"/>
  <c r="AB24" i="73" s="1"/>
  <c r="AF23" i="73"/>
  <c r="AE23" i="73"/>
  <c r="AE23" i="73" a="1"/>
  <c r="AD23" i="73"/>
  <c r="AB23" i="73" a="1"/>
  <c r="AB23" i="73" s="1"/>
  <c r="Y23" i="73" a="1"/>
  <c r="Y23" i="73" s="1"/>
  <c r="I23" i="73" a="1"/>
  <c r="I23" i="73" s="1"/>
  <c r="AA23" i="73" s="1" a="1"/>
  <c r="AA23" i="73" s="1"/>
  <c r="AF22" i="73"/>
  <c r="AE22" i="73"/>
  <c r="AE22" i="73" a="1"/>
  <c r="AD22" i="73"/>
  <c r="Y22" i="73" a="1"/>
  <c r="Y22" i="73" s="1"/>
  <c r="I22" i="73" a="1"/>
  <c r="I22" i="73" s="1"/>
  <c r="AB22" i="73" s="1" a="1"/>
  <c r="AB22" i="73" s="1"/>
  <c r="AI21" i="73" a="1"/>
  <c r="AI21" i="73" s="1"/>
  <c r="AF21" i="73"/>
  <c r="AE21" i="73"/>
  <c r="AE21" i="73" a="1"/>
  <c r="AD21" i="73"/>
  <c r="Y21" i="73" a="1"/>
  <c r="Y21" i="73" s="1"/>
  <c r="I21" i="73" a="1"/>
  <c r="I21" i="73" s="1"/>
  <c r="AB21" i="73" s="1" a="1"/>
  <c r="AB21" i="73" s="1"/>
  <c r="AF20" i="73"/>
  <c r="AE20" i="73" a="1"/>
  <c r="AE20" i="73" s="1"/>
  <c r="AD20" i="73"/>
  <c r="Y20" i="73"/>
  <c r="Y20" i="73" a="1"/>
  <c r="I20" i="73"/>
  <c r="I20" i="73" a="1"/>
  <c r="AF19" i="73"/>
  <c r="AE19" i="73"/>
  <c r="AE19" i="73" a="1"/>
  <c r="AD19" i="73"/>
  <c r="Y19" i="73" a="1"/>
  <c r="Y19" i="73" s="1"/>
  <c r="I19" i="73" a="1"/>
  <c r="I19" i="73" s="1"/>
  <c r="AB19" i="73" s="1" a="1"/>
  <c r="AB19" i="73" s="1"/>
  <c r="AI18" i="73" a="1"/>
  <c r="AI18" i="73" s="1"/>
  <c r="AF18" i="73"/>
  <c r="AE18" i="73"/>
  <c r="AE18" i="73" a="1"/>
  <c r="AD18" i="73"/>
  <c r="Y18" i="73" a="1"/>
  <c r="Y18" i="73" s="1"/>
  <c r="I18" i="73" a="1"/>
  <c r="I18" i="73" s="1"/>
  <c r="AB18" i="73" s="1" a="1"/>
  <c r="AB18" i="73" s="1"/>
  <c r="AI17" i="73" a="1"/>
  <c r="AI17" i="73" s="1"/>
  <c r="AF17" i="73"/>
  <c r="AE17" i="73"/>
  <c r="AE17" i="73" a="1"/>
  <c r="AD17" i="73"/>
  <c r="Y17" i="73" a="1"/>
  <c r="Y17" i="73" s="1"/>
  <c r="I17" i="73" a="1"/>
  <c r="I17" i="73" s="1"/>
  <c r="AB17" i="73" s="1" a="1"/>
  <c r="AB17" i="73" s="1"/>
  <c r="AI16" i="73" a="1"/>
  <c r="AI16" i="73" s="1"/>
  <c r="AF16" i="73"/>
  <c r="AE16" i="73"/>
  <c r="AE16" i="73" a="1"/>
  <c r="AD16" i="73"/>
  <c r="Y16" i="73" a="1"/>
  <c r="Y16" i="73" s="1"/>
  <c r="I16" i="73" a="1"/>
  <c r="I16" i="73" s="1"/>
  <c r="AB16" i="73" s="1" a="1"/>
  <c r="AB16" i="73" s="1"/>
  <c r="AF15" i="73"/>
  <c r="AE15" i="73" a="1"/>
  <c r="AE15" i="73" s="1"/>
  <c r="AD15" i="73"/>
  <c r="Y15" i="73" a="1"/>
  <c r="Y15" i="73" s="1"/>
  <c r="I15" i="73" a="1"/>
  <c r="I15" i="73" s="1"/>
  <c r="AF14" i="73"/>
  <c r="AE14" i="73" a="1"/>
  <c r="AE14" i="73" s="1"/>
  <c r="AD14" i="73"/>
  <c r="Y14" i="73"/>
  <c r="Y14" i="73" a="1"/>
  <c r="I14" i="73"/>
  <c r="AB14" i="73" s="1" a="1"/>
  <c r="AB14" i="73" s="1"/>
  <c r="I14" i="73" a="1"/>
  <c r="AF13" i="73"/>
  <c r="AE13" i="73"/>
  <c r="AE13" i="73" a="1"/>
  <c r="AD13" i="73"/>
  <c r="Y13" i="73" a="1"/>
  <c r="Y13" i="73" s="1"/>
  <c r="AI19" i="73" s="1"/>
  <c r="I13" i="73" a="1"/>
  <c r="I13" i="73" s="1"/>
  <c r="A13" i="73"/>
  <c r="A14" i="73" s="1"/>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AO4" i="73"/>
  <c r="AP7" i="73" s="1"/>
  <c r="AI4" i="73" a="1"/>
  <c r="AI4" i="73" s="1"/>
  <c r="S3" i="73" s="1" a="1"/>
  <c r="S3" i="73" s="1"/>
  <c r="S4" i="73"/>
  <c r="AI3" i="73"/>
  <c r="A3" i="73"/>
  <c r="AI2" i="73"/>
  <c r="Q1" i="73"/>
  <c r="N1" i="73"/>
  <c r="AF43" i="72"/>
  <c r="AE43" i="72" a="1"/>
  <c r="AE43" i="72" s="1"/>
  <c r="AD43" i="72"/>
  <c r="Y43" i="72"/>
  <c r="Y43" i="72" a="1"/>
  <c r="I43" i="72"/>
  <c r="AB43" i="72" s="1" a="1"/>
  <c r="AB43" i="72" s="1"/>
  <c r="I43" i="72" a="1"/>
  <c r="AF42" i="72"/>
  <c r="AE42" i="72" a="1"/>
  <c r="AE42" i="72" s="1"/>
  <c r="AD42" i="72"/>
  <c r="Y42" i="72"/>
  <c r="Y42" i="72" a="1"/>
  <c r="I42" i="72"/>
  <c r="AB42" i="72" s="1" a="1"/>
  <c r="AB42" i="72" s="1"/>
  <c r="I42" i="72" a="1"/>
  <c r="AF41" i="72"/>
  <c r="AE41" i="72" a="1"/>
  <c r="AE41" i="72" s="1"/>
  <c r="AD41" i="72"/>
  <c r="Y41" i="72"/>
  <c r="Y41" i="72" a="1"/>
  <c r="I41" i="72"/>
  <c r="AB41" i="72" s="1" a="1"/>
  <c r="AB41" i="72" s="1"/>
  <c r="I41" i="72" a="1"/>
  <c r="AF40" i="72"/>
  <c r="AE40" i="72" a="1"/>
  <c r="AE40" i="72" s="1"/>
  <c r="AD40" i="72"/>
  <c r="Y40" i="72"/>
  <c r="Y40" i="72" a="1"/>
  <c r="I40" i="72"/>
  <c r="AB40" i="72" s="1" a="1"/>
  <c r="AB40" i="72" s="1"/>
  <c r="I40" i="72" a="1"/>
  <c r="AF39" i="72"/>
  <c r="AE39" i="72" a="1"/>
  <c r="AE39" i="72" s="1"/>
  <c r="AD39" i="72"/>
  <c r="Y39" i="72"/>
  <c r="Y39" i="72" a="1"/>
  <c r="I39" i="72"/>
  <c r="AB39" i="72" s="1" a="1"/>
  <c r="AB39" i="72" s="1"/>
  <c r="I39" i="72" a="1"/>
  <c r="AF38" i="72"/>
  <c r="AE38" i="72" a="1"/>
  <c r="AE38" i="72" s="1"/>
  <c r="AD38" i="72"/>
  <c r="Y38" i="72"/>
  <c r="Y38" i="72" a="1"/>
  <c r="I38" i="72"/>
  <c r="AB38" i="72" s="1" a="1"/>
  <c r="AB38" i="72" s="1"/>
  <c r="I38" i="72" a="1"/>
  <c r="AF37" i="72"/>
  <c r="AE37" i="72" a="1"/>
  <c r="AE37" i="72" s="1"/>
  <c r="AD37" i="72"/>
  <c r="Y37" i="72" a="1"/>
  <c r="Y37" i="72" s="1"/>
  <c r="I37" i="72" a="1"/>
  <c r="I37" i="72" s="1"/>
  <c r="AF36" i="72"/>
  <c r="AE36" i="72"/>
  <c r="AE36" i="72" a="1"/>
  <c r="AD36" i="72"/>
  <c r="Y36" i="72" a="1"/>
  <c r="Y36" i="72" s="1"/>
  <c r="I36" i="72" a="1"/>
  <c r="I36" i="72" s="1"/>
  <c r="AA36" i="72" s="1" a="1"/>
  <c r="AA36" i="72" s="1"/>
  <c r="AF35" i="72"/>
  <c r="AE35" i="72"/>
  <c r="AE35" i="72" a="1"/>
  <c r="AD35" i="72"/>
  <c r="Y35" i="72" a="1"/>
  <c r="Y35" i="72" s="1"/>
  <c r="I35" i="72" a="1"/>
  <c r="I35" i="72" s="1"/>
  <c r="AB35" i="72" s="1" a="1"/>
  <c r="AB35" i="72" s="1"/>
  <c r="AF34" i="72"/>
  <c r="AE34" i="72"/>
  <c r="AE34" i="72" a="1"/>
  <c r="AD34" i="72"/>
  <c r="Y34" i="72" a="1"/>
  <c r="Y34" i="72" s="1"/>
  <c r="I34" i="72" a="1"/>
  <c r="I34" i="72" s="1"/>
  <c r="AA34" i="72" s="1" a="1"/>
  <c r="AA34" i="72" s="1"/>
  <c r="AF33" i="72"/>
  <c r="AE33" i="72"/>
  <c r="AE33" i="72" a="1"/>
  <c r="AD33" i="72"/>
  <c r="Y33" i="72" a="1"/>
  <c r="Y33" i="72" s="1"/>
  <c r="I33" i="72" a="1"/>
  <c r="I33" i="72" s="1"/>
  <c r="AB33" i="72" s="1" a="1"/>
  <c r="AB33" i="72" s="1"/>
  <c r="AF32" i="72"/>
  <c r="AE32" i="72"/>
  <c r="AE32" i="72" a="1"/>
  <c r="AD32" i="72"/>
  <c r="Y32" i="72" a="1"/>
  <c r="Y32" i="72" s="1"/>
  <c r="I32" i="72" a="1"/>
  <c r="I32" i="72" s="1"/>
  <c r="AA32" i="72" s="1" a="1"/>
  <c r="AA32" i="72" s="1"/>
  <c r="AF31" i="72"/>
  <c r="AE31" i="72"/>
  <c r="AE31" i="72" a="1"/>
  <c r="AD31" i="72"/>
  <c r="Y31" i="72" a="1"/>
  <c r="Y31" i="72" s="1"/>
  <c r="I31" i="72" a="1"/>
  <c r="I31" i="72" s="1"/>
  <c r="AB31" i="72" s="1" a="1"/>
  <c r="AB31" i="72" s="1"/>
  <c r="AF30" i="72"/>
  <c r="AE30" i="72"/>
  <c r="AE30" i="72" a="1"/>
  <c r="AD30" i="72"/>
  <c r="Y30" i="72" a="1"/>
  <c r="Y30" i="72" s="1"/>
  <c r="I30" i="72" a="1"/>
  <c r="I30" i="72" s="1"/>
  <c r="AA30" i="72" s="1" a="1"/>
  <c r="AA30" i="72" s="1"/>
  <c r="AF29" i="72"/>
  <c r="AE29" i="72"/>
  <c r="AE29" i="72" a="1"/>
  <c r="AD29" i="72"/>
  <c r="Y29" i="72" a="1"/>
  <c r="Y29" i="72" s="1"/>
  <c r="I29" i="72" a="1"/>
  <c r="I29" i="72" s="1"/>
  <c r="AF28" i="72"/>
  <c r="AE28" i="72"/>
  <c r="AE28" i="72" a="1"/>
  <c r="AD28" i="72"/>
  <c r="Y28" i="72" a="1"/>
  <c r="Y28" i="72" s="1"/>
  <c r="I28" i="72" a="1"/>
  <c r="I28" i="72" s="1"/>
  <c r="AF27" i="72"/>
  <c r="AE27" i="72"/>
  <c r="AE27" i="72" a="1"/>
  <c r="AD27" i="72"/>
  <c r="Y27" i="72" a="1"/>
  <c r="Y27" i="72" s="1"/>
  <c r="I27" i="72" a="1"/>
  <c r="I27" i="72" s="1"/>
  <c r="AF26" i="72"/>
  <c r="AE26" i="72"/>
  <c r="AE26" i="72" a="1"/>
  <c r="AD26" i="72"/>
  <c r="Y26" i="72" a="1"/>
  <c r="Y26" i="72" s="1"/>
  <c r="I26" i="72" a="1"/>
  <c r="I26" i="72" s="1"/>
  <c r="AF25" i="72"/>
  <c r="AE25" i="72"/>
  <c r="AE25" i="72" a="1"/>
  <c r="AD25" i="72"/>
  <c r="Y25" i="72" a="1"/>
  <c r="Y25" i="72" s="1"/>
  <c r="I25" i="72" a="1"/>
  <c r="I25" i="72" s="1"/>
  <c r="AF24" i="72"/>
  <c r="AE24" i="72"/>
  <c r="AE24" i="72" a="1"/>
  <c r="AD24" i="72"/>
  <c r="Y24" i="72" a="1"/>
  <c r="Y24" i="72" s="1"/>
  <c r="I24" i="72" a="1"/>
  <c r="I24" i="72" s="1"/>
  <c r="AF23" i="72"/>
  <c r="AE23" i="72"/>
  <c r="AE23" i="72" a="1"/>
  <c r="AD23" i="72"/>
  <c r="Y23" i="72" a="1"/>
  <c r="Y23" i="72" s="1"/>
  <c r="I23" i="72" a="1"/>
  <c r="I23" i="72" s="1"/>
  <c r="AF22" i="72"/>
  <c r="AE22" i="72"/>
  <c r="AE22" i="72" a="1"/>
  <c r="AD22" i="72"/>
  <c r="Y22" i="72" a="1"/>
  <c r="Y22" i="72" s="1"/>
  <c r="I22" i="72" a="1"/>
  <c r="I22" i="72" s="1"/>
  <c r="AI21" i="72" a="1"/>
  <c r="AI21" i="72" s="1"/>
  <c r="AF21" i="72"/>
  <c r="AE21" i="72"/>
  <c r="AE21" i="72" a="1"/>
  <c r="AD21" i="72"/>
  <c r="Y21" i="72" a="1"/>
  <c r="Y21" i="72" s="1"/>
  <c r="I21" i="72" a="1"/>
  <c r="I21" i="72" s="1"/>
  <c r="AF20" i="72"/>
  <c r="AE20" i="72" a="1"/>
  <c r="AE20" i="72" s="1"/>
  <c r="AD20" i="72"/>
  <c r="Y20" i="72"/>
  <c r="Y20" i="72" a="1"/>
  <c r="I20" i="72"/>
  <c r="AB20" i="72" s="1" a="1"/>
  <c r="AB20" i="72" s="1"/>
  <c r="I20" i="72" a="1"/>
  <c r="AF19" i="72"/>
  <c r="AE19" i="72"/>
  <c r="AE19" i="72" a="1"/>
  <c r="AD19" i="72"/>
  <c r="Y19" i="72" a="1"/>
  <c r="Y19" i="72" s="1"/>
  <c r="I19" i="72" a="1"/>
  <c r="I19" i="72" s="1"/>
  <c r="AI18" i="72" a="1"/>
  <c r="AI18" i="72" s="1"/>
  <c r="AF18" i="72"/>
  <c r="AE18" i="72"/>
  <c r="AE18" i="72" a="1"/>
  <c r="AD18" i="72"/>
  <c r="Y18" i="72" a="1"/>
  <c r="Y18" i="72" s="1"/>
  <c r="I18" i="72" a="1"/>
  <c r="I18" i="72" s="1"/>
  <c r="AI17" i="72" a="1"/>
  <c r="AI17" i="72" s="1"/>
  <c r="AF17" i="72"/>
  <c r="AE17" i="72"/>
  <c r="AE17" i="72" a="1"/>
  <c r="AD17" i="72"/>
  <c r="Y17" i="72" a="1"/>
  <c r="Y17" i="72" s="1"/>
  <c r="I17" i="72" a="1"/>
  <c r="I17" i="72" s="1"/>
  <c r="AI16" i="72" a="1"/>
  <c r="AI16" i="72" s="1"/>
  <c r="AF16" i="72"/>
  <c r="AE16" i="72"/>
  <c r="AE16" i="72" a="1"/>
  <c r="AD16" i="72"/>
  <c r="Y16" i="72" a="1"/>
  <c r="Y16" i="72" s="1"/>
  <c r="I16" i="72" a="1"/>
  <c r="I16" i="72" s="1"/>
  <c r="AF15" i="72"/>
  <c r="AE15" i="72" a="1"/>
  <c r="AE15" i="72" s="1"/>
  <c r="AD15" i="72"/>
  <c r="Y15" i="72"/>
  <c r="Y15" i="72" a="1"/>
  <c r="I15" i="72"/>
  <c r="AB15" i="72" s="1" a="1"/>
  <c r="AB15" i="72" s="1"/>
  <c r="I15" i="72" a="1"/>
  <c r="AF14" i="72"/>
  <c r="AE14" i="72"/>
  <c r="AE14" i="72" a="1"/>
  <c r="AD14" i="72"/>
  <c r="Y14" i="72" a="1"/>
  <c r="Y14" i="72" s="1"/>
  <c r="I14" i="72" a="1"/>
  <c r="I14" i="72" s="1"/>
  <c r="AF13" i="72"/>
  <c r="AE13" i="72" a="1"/>
  <c r="AE13" i="72" s="1"/>
  <c r="AI20" i="72" s="1"/>
  <c r="AD13" i="72"/>
  <c r="Y13" i="72"/>
  <c r="AI19" i="72" s="1"/>
  <c r="Y13" i="72" a="1"/>
  <c r="I13" i="72"/>
  <c r="I13" i="72" a="1"/>
  <c r="A13" i="72"/>
  <c r="Z13" i="72" s="1" a="1"/>
  <c r="Z13" i="72" s="1"/>
  <c r="AI12" i="72"/>
  <c r="S12" i="72"/>
  <c r="AI11" i="72"/>
  <c r="AI10" i="72"/>
  <c r="X10" i="72"/>
  <c r="X10" i="72" a="1"/>
  <c r="W10" i="72"/>
  <c r="W10" i="72" a="1"/>
  <c r="U10" i="72"/>
  <c r="S10" i="72" s="1" a="1"/>
  <c r="S10" i="72" s="1"/>
  <c r="U10" i="72" a="1"/>
  <c r="O10" i="72"/>
  <c r="O10" i="72" a="1"/>
  <c r="E10" i="72"/>
  <c r="AI9" i="72"/>
  <c r="S9" i="72" a="1"/>
  <c r="S9" i="72" s="1"/>
  <c r="AI8" i="72"/>
  <c r="S8" i="72" a="1"/>
  <c r="S8" i="72" s="1"/>
  <c r="L8" i="72"/>
  <c r="AI7" i="72" a="1"/>
  <c r="AI7" i="72" s="1"/>
  <c r="S7" i="72" a="1"/>
  <c r="S7" i="72" s="1"/>
  <c r="C7" i="72"/>
  <c r="AI6" i="72"/>
  <c r="A6" i="72"/>
  <c r="AI5" i="72" a="1"/>
  <c r="AI5" i="72" s="1"/>
  <c r="AO4" i="72"/>
  <c r="AP5" i="72" s="1"/>
  <c r="AI4" i="72" a="1"/>
  <c r="AI4" i="72" s="1"/>
  <c r="S4" i="72"/>
  <c r="AI3" i="72"/>
  <c r="A3" i="72"/>
  <c r="AI2" i="72"/>
  <c r="S2" i="72" a="1"/>
  <c r="S2" i="72" s="1"/>
  <c r="Q1" i="72"/>
  <c r="N1" i="72"/>
  <c r="AF43" i="71"/>
  <c r="AE43" i="71" a="1"/>
  <c r="AE43" i="71" s="1"/>
  <c r="AD43" i="71"/>
  <c r="Y43" i="71"/>
  <c r="Y43" i="71" a="1"/>
  <c r="I43" i="71"/>
  <c r="I43" i="71" a="1"/>
  <c r="AF42" i="71"/>
  <c r="AE42" i="71" a="1"/>
  <c r="AE42" i="71" s="1"/>
  <c r="AD42" i="71"/>
  <c r="Y42" i="71"/>
  <c r="Y42" i="71" a="1"/>
  <c r="I42" i="71"/>
  <c r="I42" i="71" a="1"/>
  <c r="AF41" i="71"/>
  <c r="AE41" i="71" a="1"/>
  <c r="AE41" i="71" s="1"/>
  <c r="AD41" i="71"/>
  <c r="Y41" i="71"/>
  <c r="Y41" i="71" a="1"/>
  <c r="I41" i="71"/>
  <c r="I41" i="71" a="1"/>
  <c r="AF40" i="71"/>
  <c r="AE40" i="71" a="1"/>
  <c r="AE40" i="71" s="1"/>
  <c r="AD40" i="71"/>
  <c r="Y40" i="71"/>
  <c r="Y40" i="71" a="1"/>
  <c r="I40" i="71"/>
  <c r="I40" i="71" a="1"/>
  <c r="AF39" i="71"/>
  <c r="AE39" i="71" a="1"/>
  <c r="AE39" i="71" s="1"/>
  <c r="AD39" i="71"/>
  <c r="Y39" i="71"/>
  <c r="Y39" i="71" a="1"/>
  <c r="I39" i="71"/>
  <c r="I39" i="71" a="1"/>
  <c r="AF38" i="71"/>
  <c r="AE38" i="71" a="1"/>
  <c r="AE38" i="71" s="1"/>
  <c r="AD38" i="71"/>
  <c r="Y38" i="71"/>
  <c r="Y38" i="71" a="1"/>
  <c r="I38" i="71"/>
  <c r="I38" i="71" a="1"/>
  <c r="AF37" i="71"/>
  <c r="AE37" i="71" a="1"/>
  <c r="AE37" i="71" s="1"/>
  <c r="AD37" i="71"/>
  <c r="Y37" i="71"/>
  <c r="Y37" i="71" a="1"/>
  <c r="I37" i="71"/>
  <c r="I37" i="71" a="1"/>
  <c r="AF36" i="71"/>
  <c r="AE36" i="71" a="1"/>
  <c r="AE36" i="71" s="1"/>
  <c r="AD36" i="71"/>
  <c r="Y36" i="71"/>
  <c r="Y36" i="71" a="1"/>
  <c r="I36" i="71"/>
  <c r="I36" i="71" a="1"/>
  <c r="AF35" i="71"/>
  <c r="AE35" i="71" a="1"/>
  <c r="AE35" i="71" s="1"/>
  <c r="AD35" i="71"/>
  <c r="Y35" i="71"/>
  <c r="Y35" i="71" a="1"/>
  <c r="I35" i="71"/>
  <c r="I35" i="71" a="1"/>
  <c r="AF34" i="71"/>
  <c r="AE34" i="71" a="1"/>
  <c r="AE34" i="71" s="1"/>
  <c r="AD34" i="71"/>
  <c r="Y34" i="71"/>
  <c r="Y34" i="71" a="1"/>
  <c r="I34" i="71"/>
  <c r="I34" i="71" a="1"/>
  <c r="AF33" i="71"/>
  <c r="AE33" i="71" a="1"/>
  <c r="AE33" i="71" s="1"/>
  <c r="AD33" i="71"/>
  <c r="Y33" i="71"/>
  <c r="Y33" i="71" a="1"/>
  <c r="I33" i="71"/>
  <c r="I33" i="71" a="1"/>
  <c r="AF32" i="71"/>
  <c r="AE32" i="71" a="1"/>
  <c r="AE32" i="71" s="1"/>
  <c r="AD32" i="71"/>
  <c r="Y32" i="71"/>
  <c r="Y32" i="71" a="1"/>
  <c r="I32" i="71"/>
  <c r="I32" i="71" a="1"/>
  <c r="AF31" i="71"/>
  <c r="AE31" i="71" a="1"/>
  <c r="AE31" i="71" s="1"/>
  <c r="AD31" i="71"/>
  <c r="Y31" i="71"/>
  <c r="Y31" i="71" a="1"/>
  <c r="I31" i="71"/>
  <c r="I31" i="71" a="1"/>
  <c r="AF30" i="71"/>
  <c r="AE30" i="71" a="1"/>
  <c r="AE30" i="71" s="1"/>
  <c r="AD30" i="71"/>
  <c r="Y30" i="71" a="1"/>
  <c r="Y30" i="71" s="1"/>
  <c r="I30" i="71" a="1"/>
  <c r="I30" i="71" s="1"/>
  <c r="AF29" i="71"/>
  <c r="AE29" i="71"/>
  <c r="AE29" i="71" a="1"/>
  <c r="AD29" i="71"/>
  <c r="Y29" i="71" a="1"/>
  <c r="Y29" i="71" s="1"/>
  <c r="I29" i="71" a="1"/>
  <c r="I29" i="71" s="1"/>
  <c r="AF28" i="71"/>
  <c r="AE28" i="71"/>
  <c r="AE28" i="71" a="1"/>
  <c r="AD28" i="71"/>
  <c r="Y28" i="71" a="1"/>
  <c r="Y28" i="71" s="1"/>
  <c r="I28" i="71" a="1"/>
  <c r="I28" i="71" s="1"/>
  <c r="AF27" i="71"/>
  <c r="AE27" i="71"/>
  <c r="AE27" i="71" a="1"/>
  <c r="AD27" i="71"/>
  <c r="Y27" i="71" a="1"/>
  <c r="Y27" i="71" s="1"/>
  <c r="I27" i="71" a="1"/>
  <c r="I27" i="71" s="1"/>
  <c r="AF26" i="71"/>
  <c r="AE26" i="71"/>
  <c r="AE26" i="71" a="1"/>
  <c r="AD26" i="71"/>
  <c r="Y26" i="71" a="1"/>
  <c r="Y26" i="71" s="1"/>
  <c r="I26" i="71" a="1"/>
  <c r="I26" i="71" s="1"/>
  <c r="AF25" i="71"/>
  <c r="AE25" i="71"/>
  <c r="AE25" i="71" a="1"/>
  <c r="AD25" i="71"/>
  <c r="Y25" i="71" a="1"/>
  <c r="Y25" i="71" s="1"/>
  <c r="I25" i="71" a="1"/>
  <c r="I25" i="71" s="1"/>
  <c r="AF24" i="71"/>
  <c r="AE24" i="71"/>
  <c r="AE24" i="71" a="1"/>
  <c r="AD24" i="71"/>
  <c r="Y24" i="71" a="1"/>
  <c r="Y24" i="71" s="1"/>
  <c r="I24" i="71" a="1"/>
  <c r="I24" i="71" s="1"/>
  <c r="AF23" i="71"/>
  <c r="AE23" i="71"/>
  <c r="AE23" i="71" a="1"/>
  <c r="AD23" i="71"/>
  <c r="Y23" i="71" a="1"/>
  <c r="Y23" i="71" s="1"/>
  <c r="I23" i="71" a="1"/>
  <c r="I23" i="71" s="1"/>
  <c r="AF22" i="71"/>
  <c r="AE22" i="71"/>
  <c r="AE22" i="71" a="1"/>
  <c r="AD22" i="71"/>
  <c r="Y22" i="71" a="1"/>
  <c r="Y22" i="71" s="1"/>
  <c r="I22" i="71" a="1"/>
  <c r="I22" i="71" s="1"/>
  <c r="AI21" i="71" a="1"/>
  <c r="AI21" i="71" s="1"/>
  <c r="AF21" i="71"/>
  <c r="AE21" i="71"/>
  <c r="AE21" i="71" a="1"/>
  <c r="AD21" i="71"/>
  <c r="Y21" i="71" a="1"/>
  <c r="Y21" i="71" s="1"/>
  <c r="I21" i="71" a="1"/>
  <c r="I21" i="71" s="1"/>
  <c r="AF20" i="71"/>
  <c r="AE20" i="71" a="1"/>
  <c r="AE20" i="71" s="1"/>
  <c r="AD20" i="71"/>
  <c r="Y20" i="71"/>
  <c r="Y20" i="71" a="1"/>
  <c r="I20" i="71"/>
  <c r="AB20" i="71" s="1" a="1"/>
  <c r="AB20" i="71" s="1"/>
  <c r="I20" i="71" a="1"/>
  <c r="AF19" i="71"/>
  <c r="AE19" i="71"/>
  <c r="AE19" i="71" a="1"/>
  <c r="AD19" i="71"/>
  <c r="Y19" i="71" a="1"/>
  <c r="Y19" i="71" s="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AB15" i="71" s="1" a="1"/>
  <c r="AB15" i="71" s="1"/>
  <c r="I15" i="71" a="1"/>
  <c r="AF14" i="71"/>
  <c r="AE14" i="71"/>
  <c r="AE14" i="71" a="1"/>
  <c r="AD14" i="71"/>
  <c r="Y14" i="71" a="1"/>
  <c r="Y14" i="71" s="1"/>
  <c r="I14" i="71" a="1"/>
  <c r="I14" i="71" s="1"/>
  <c r="AF13" i="71"/>
  <c r="AE13" i="71" a="1"/>
  <c r="AE13" i="71" s="1"/>
  <c r="AI20" i="71" s="1"/>
  <c r="AD13" i="71"/>
  <c r="Y13" i="71"/>
  <c r="AI19" i="71" s="1"/>
  <c r="Y13" i="71" a="1"/>
  <c r="I13" i="71"/>
  <c r="AB13" i="71" s="1" a="1"/>
  <c r="AB13" i="71" s="1"/>
  <c r="I13" i="71" a="1"/>
  <c r="A13" i="71"/>
  <c r="Z13" i="71" s="1" a="1"/>
  <c r="Z13" i="71" s="1"/>
  <c r="AI12" i="71"/>
  <c r="S12" i="71"/>
  <c r="AI11" i="71"/>
  <c r="AI10" i="71"/>
  <c r="X10" i="71" a="1"/>
  <c r="X10" i="71" s="1"/>
  <c r="W10" i="71"/>
  <c r="W10" i="71" a="1"/>
  <c r="U10" i="71"/>
  <c r="U10" i="71" a="1"/>
  <c r="O10" i="71" a="1"/>
  <c r="O10" i="71" s="1"/>
  <c r="K10" i="71" a="1"/>
  <c r="K10" i="71" s="1"/>
  <c r="H10" i="71" a="1"/>
  <c r="H10" i="71" s="1"/>
  <c r="E10" i="71"/>
  <c r="AI9" i="71"/>
  <c r="S9" i="71" a="1"/>
  <c r="S9" i="71" s="1"/>
  <c r="AI8" i="71"/>
  <c r="S8" i="71" a="1"/>
  <c r="S8" i="71" s="1"/>
  <c r="L8" i="71"/>
  <c r="AI7" i="71" a="1"/>
  <c r="AI7" i="71" s="1"/>
  <c r="S7" i="71" a="1"/>
  <c r="S7" i="71" s="1"/>
  <c r="C7" i="71"/>
  <c r="AI6" i="71"/>
  <c r="A6" i="71"/>
  <c r="AI5" i="71" a="1"/>
  <c r="AI5" i="71" s="1"/>
  <c r="AP4" i="71"/>
  <c r="AO4" i="71"/>
  <c r="AP5" i="71" s="1"/>
  <c r="AI4" i="71"/>
  <c r="AI4" i="71" a="1"/>
  <c r="S4" i="71"/>
  <c r="AI3" i="71"/>
  <c r="A3" i="71"/>
  <c r="AI2" i="71"/>
  <c r="S2" i="71" a="1"/>
  <c r="S2" i="71" s="1"/>
  <c r="Q1" i="71"/>
  <c r="N1" i="71"/>
  <c r="AF43" i="70"/>
  <c r="AE43" i="70" a="1"/>
  <c r="AE43" i="70" s="1"/>
  <c r="AD43" i="70"/>
  <c r="Y43" i="70"/>
  <c r="Y43" i="70" a="1"/>
  <c r="I43" i="70"/>
  <c r="I43" i="70" a="1"/>
  <c r="AF42" i="70"/>
  <c r="AE42" i="70" a="1"/>
  <c r="AE42" i="70" s="1"/>
  <c r="AD42" i="70"/>
  <c r="Y42" i="70"/>
  <c r="Y42" i="70" a="1"/>
  <c r="I42" i="70"/>
  <c r="I42" i="70" a="1"/>
  <c r="AF41" i="70"/>
  <c r="AE41" i="70" a="1"/>
  <c r="AE41" i="70" s="1"/>
  <c r="AD41" i="70"/>
  <c r="Y41" i="70"/>
  <c r="Y41" i="70" a="1"/>
  <c r="I41" i="70"/>
  <c r="I41" i="70" a="1"/>
  <c r="AF40" i="70"/>
  <c r="AE40" i="70" a="1"/>
  <c r="AE40" i="70" s="1"/>
  <c r="AD40" i="70"/>
  <c r="Y40" i="70"/>
  <c r="Y40" i="70" a="1"/>
  <c r="I40" i="70"/>
  <c r="I40" i="70" a="1"/>
  <c r="AF39" i="70"/>
  <c r="AE39" i="70" a="1"/>
  <c r="AE39" i="70" s="1"/>
  <c r="AD39" i="70"/>
  <c r="Y39" i="70"/>
  <c r="Y39" i="70" a="1"/>
  <c r="I39" i="70"/>
  <c r="I39" i="70" a="1"/>
  <c r="AF38" i="70"/>
  <c r="AE38" i="70" a="1"/>
  <c r="AE38" i="70" s="1"/>
  <c r="AD38" i="70"/>
  <c r="Y38" i="70"/>
  <c r="Y38" i="70" a="1"/>
  <c r="I38" i="70"/>
  <c r="I38" i="70" a="1"/>
  <c r="AF37" i="70"/>
  <c r="AE37" i="70" a="1"/>
  <c r="AE37" i="70" s="1"/>
  <c r="AD37" i="70"/>
  <c r="Y37" i="70"/>
  <c r="Y37" i="70" a="1"/>
  <c r="I37" i="70"/>
  <c r="I37" i="70" a="1"/>
  <c r="AF36" i="70"/>
  <c r="AE36" i="70" a="1"/>
  <c r="AE36" i="70" s="1"/>
  <c r="AD36" i="70"/>
  <c r="Y36" i="70"/>
  <c r="Y36" i="70" a="1"/>
  <c r="I36" i="70"/>
  <c r="I36" i="70" a="1"/>
  <c r="AF35" i="70"/>
  <c r="AE35" i="70" a="1"/>
  <c r="AE35" i="70" s="1"/>
  <c r="AD35" i="70"/>
  <c r="Y35" i="70"/>
  <c r="Y35" i="70" a="1"/>
  <c r="I35" i="70"/>
  <c r="I35" i="70" a="1"/>
  <c r="AF34" i="70"/>
  <c r="AE34" i="70" a="1"/>
  <c r="AE34" i="70" s="1"/>
  <c r="AD34" i="70"/>
  <c r="Y34" i="70"/>
  <c r="Y34" i="70" a="1"/>
  <c r="I34" i="70"/>
  <c r="I34" i="70" a="1"/>
  <c r="AF33" i="70"/>
  <c r="AE33" i="70" a="1"/>
  <c r="AE33" i="70" s="1"/>
  <c r="AD33" i="70"/>
  <c r="Y33" i="70"/>
  <c r="Y33" i="70" a="1"/>
  <c r="I33" i="70"/>
  <c r="I33" i="70" a="1"/>
  <c r="AF32" i="70"/>
  <c r="AE32" i="70" a="1"/>
  <c r="AE32" i="70" s="1"/>
  <c r="AD32" i="70"/>
  <c r="Y32" i="70"/>
  <c r="Y32" i="70" a="1"/>
  <c r="I32" i="70"/>
  <c r="I32" i="70" a="1"/>
  <c r="AF31" i="70"/>
  <c r="AE31" i="70" a="1"/>
  <c r="AE31" i="70" s="1"/>
  <c r="AD31" i="70"/>
  <c r="Y31" i="70"/>
  <c r="Y31" i="70" a="1"/>
  <c r="I31" i="70"/>
  <c r="I31" i="70" a="1"/>
  <c r="AF30" i="70"/>
  <c r="AE30" i="70" a="1"/>
  <c r="AE30" i="70" s="1"/>
  <c r="AD30" i="70"/>
  <c r="Y30" i="70"/>
  <c r="Y30" i="70" a="1"/>
  <c r="I30" i="70"/>
  <c r="I30" i="70" a="1"/>
  <c r="AF29" i="70"/>
  <c r="AE29" i="70" a="1"/>
  <c r="AE29" i="70" s="1"/>
  <c r="AD29" i="70"/>
  <c r="Y29" i="70"/>
  <c r="Y29" i="70" a="1"/>
  <c r="I29" i="70"/>
  <c r="I29" i="70" a="1"/>
  <c r="AF28" i="70"/>
  <c r="AE28" i="70" a="1"/>
  <c r="AE28" i="70" s="1"/>
  <c r="AD28" i="70"/>
  <c r="Y28" i="70"/>
  <c r="Y28" i="70" a="1"/>
  <c r="I28" i="70"/>
  <c r="I28" i="70" a="1"/>
  <c r="AF27" i="70"/>
  <c r="AE27" i="70" a="1"/>
  <c r="AE27" i="70" s="1"/>
  <c r="AD27" i="70"/>
  <c r="Y27" i="70"/>
  <c r="Y27" i="70" a="1"/>
  <c r="I27" i="70"/>
  <c r="I27" i="70" a="1"/>
  <c r="AF26" i="70"/>
  <c r="AE26" i="70" a="1"/>
  <c r="AE26" i="70" s="1"/>
  <c r="AD26" i="70"/>
  <c r="Y26" i="70"/>
  <c r="Y26" i="70" a="1"/>
  <c r="I26" i="70"/>
  <c r="I26" i="70" a="1"/>
  <c r="AF25" i="70"/>
  <c r="AE25" i="70" a="1"/>
  <c r="AE25" i="70" s="1"/>
  <c r="AD25" i="70"/>
  <c r="Y25" i="70"/>
  <c r="Y25" i="70" a="1"/>
  <c r="I25" i="70"/>
  <c r="I25" i="70" a="1"/>
  <c r="AF24" i="70"/>
  <c r="AE24" i="70" a="1"/>
  <c r="AE24" i="70" s="1"/>
  <c r="AD24" i="70"/>
  <c r="Y24" i="70"/>
  <c r="Y24" i="70" a="1"/>
  <c r="I24" i="70" a="1"/>
  <c r="I24" i="70" s="1"/>
  <c r="AF23" i="70"/>
  <c r="AE23" i="70"/>
  <c r="AE23" i="70" a="1"/>
  <c r="AD23" i="70"/>
  <c r="Y23" i="70" a="1"/>
  <c r="Y23" i="70" s="1"/>
  <c r="I23" i="70" a="1"/>
  <c r="I23" i="70" s="1"/>
  <c r="AF22" i="70"/>
  <c r="AE22" i="70"/>
  <c r="AE22" i="70" a="1"/>
  <c r="AD22" i="70"/>
  <c r="Y22" i="70" a="1"/>
  <c r="Y22" i="70" s="1"/>
  <c r="I22" i="70" a="1"/>
  <c r="I22" i="70" s="1"/>
  <c r="AI21" i="70" a="1"/>
  <c r="AI21" i="70" s="1"/>
  <c r="AF21" i="70"/>
  <c r="AE21" i="70"/>
  <c r="AE21" i="70" a="1"/>
  <c r="AD21" i="70"/>
  <c r="Y21" i="70" a="1"/>
  <c r="Y21" i="70" s="1"/>
  <c r="I21" i="70" a="1"/>
  <c r="I21" i="70" s="1"/>
  <c r="AF20" i="70"/>
  <c r="AE20" i="70" a="1"/>
  <c r="AE20" i="70" s="1"/>
  <c r="AD20" i="70"/>
  <c r="Y20" i="70"/>
  <c r="Y20" i="70" a="1"/>
  <c r="I20" i="70"/>
  <c r="AB20" i="70" s="1" a="1"/>
  <c r="AB20" i="70" s="1"/>
  <c r="I20" i="70" a="1"/>
  <c r="AF19" i="70"/>
  <c r="AE19" i="70"/>
  <c r="AE19" i="70" a="1"/>
  <c r="AD19" i="70"/>
  <c r="Y19" i="70" a="1"/>
  <c r="Y19" i="70" s="1"/>
  <c r="I19" i="70" a="1"/>
  <c r="I19" i="70" s="1"/>
  <c r="AI18" i="70" a="1"/>
  <c r="AI18" i="70" s="1"/>
  <c r="AF18" i="70"/>
  <c r="AE18" i="70"/>
  <c r="AE18" i="70" a="1"/>
  <c r="AD18" i="70"/>
  <c r="Y18" i="70" a="1"/>
  <c r="Y18" i="70" s="1"/>
  <c r="I18" i="70" a="1"/>
  <c r="I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F15" i="70"/>
  <c r="AE15" i="70" a="1"/>
  <c r="AE15" i="70" s="1"/>
  <c r="AD15" i="70"/>
  <c r="Y15" i="70"/>
  <c r="Y15" i="70" a="1"/>
  <c r="I15" i="70"/>
  <c r="AB15" i="70" s="1" a="1"/>
  <c r="AB15" i="70" s="1"/>
  <c r="I15" i="70" a="1"/>
  <c r="AF14" i="70"/>
  <c r="AE14" i="70"/>
  <c r="AE14" i="70" a="1"/>
  <c r="AD14" i="70"/>
  <c r="Y14" i="70" a="1"/>
  <c r="Y14" i="70" s="1"/>
  <c r="I14" i="70" a="1"/>
  <c r="I14" i="70" s="1"/>
  <c r="AB14" i="70" s="1" a="1"/>
  <c r="AB14" i="70" s="1"/>
  <c r="A14" i="70"/>
  <c r="AF13" i="70"/>
  <c r="AE13" i="70" a="1"/>
  <c r="AE13" i="70" s="1"/>
  <c r="AI20" i="70" s="1"/>
  <c r="AD13" i="70"/>
  <c r="Y13" i="70"/>
  <c r="AI19" i="70" s="1"/>
  <c r="Y13" i="70" a="1"/>
  <c r="I13" i="70"/>
  <c r="I13" i="70" a="1"/>
  <c r="B13" i="70"/>
  <c r="A13" i="70"/>
  <c r="Z13" i="70" s="1" a="1"/>
  <c r="Z13" i="70" s="1"/>
  <c r="AI12" i="70"/>
  <c r="S12" i="70"/>
  <c r="AI11" i="70"/>
  <c r="AI10" i="70"/>
  <c r="X10" i="70" a="1"/>
  <c r="X10" i="70" s="1"/>
  <c r="W10" i="70"/>
  <c r="W10" i="70" a="1"/>
  <c r="U10" i="70"/>
  <c r="U10" i="70" a="1"/>
  <c r="O10" i="70" a="1"/>
  <c r="O10" i="70" s="1"/>
  <c r="K10" i="70" a="1"/>
  <c r="K10" i="70" s="1"/>
  <c r="H10" i="70" a="1"/>
  <c r="H10" i="70" s="1"/>
  <c r="E10" i="70"/>
  <c r="AI9" i="70"/>
  <c r="S9" i="70" a="1"/>
  <c r="S9" i="70" s="1"/>
  <c r="AI8" i="70"/>
  <c r="S8" i="70" a="1"/>
  <c r="S8" i="70" s="1"/>
  <c r="L8" i="70"/>
  <c r="AI7" i="70" a="1"/>
  <c r="AI7" i="70" s="1"/>
  <c r="S7" i="70" a="1"/>
  <c r="S7" i="70" s="1"/>
  <c r="C7" i="70"/>
  <c r="AI6" i="70"/>
  <c r="A6" i="70"/>
  <c r="AI5" i="70"/>
  <c r="AI5" i="70" a="1"/>
  <c r="AO4" i="70"/>
  <c r="AP5" i="70" s="1"/>
  <c r="AI4" i="70"/>
  <c r="AI4" i="70" a="1"/>
  <c r="S4" i="70"/>
  <c r="AI3" i="70"/>
  <c r="A3" i="70"/>
  <c r="AI2" i="70"/>
  <c r="S2" i="70"/>
  <c r="S2" i="70" a="1"/>
  <c r="Q1" i="70"/>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B20" i="69" s="1" a="1"/>
  <c r="AB20" i="69" s="1"/>
  <c r="AF19" i="69"/>
  <c r="AE19" i="69" a="1"/>
  <c r="AE19" i="69" s="1"/>
  <c r="AD19" i="69"/>
  <c r="Y19" i="69"/>
  <c r="Y19" i="69" a="1"/>
  <c r="I19" i="69"/>
  <c r="I19" i="69" a="1"/>
  <c r="AI18" i="69" a="1"/>
  <c r="AI18" i="69" s="1"/>
  <c r="AF18" i="69"/>
  <c r="AE18" i="69" a="1"/>
  <c r="AE18" i="69" s="1"/>
  <c r="AD18" i="69"/>
  <c r="Y18" i="69"/>
  <c r="Y18" i="69" a="1"/>
  <c r="I18" i="69"/>
  <c r="I18" i="69" a="1"/>
  <c r="AI17" i="69" a="1"/>
  <c r="AI17" i="69" s="1"/>
  <c r="AF17" i="69"/>
  <c r="AE17" i="69" a="1"/>
  <c r="AE17" i="69" s="1"/>
  <c r="AD17" i="69"/>
  <c r="Y17" i="69"/>
  <c r="Y17" i="69" a="1"/>
  <c r="I17" i="69"/>
  <c r="I17" i="69" a="1"/>
  <c r="AI16" i="69"/>
  <c r="AI16" i="69" a="1"/>
  <c r="AF16" i="69"/>
  <c r="AE16" i="69" a="1"/>
  <c r="AE16" i="69" s="1"/>
  <c r="AD16" i="69"/>
  <c r="Y16" i="69"/>
  <c r="Y16" i="69" a="1"/>
  <c r="I16" i="69"/>
  <c r="I16" i="69" a="1"/>
  <c r="AF15" i="69"/>
  <c r="AE15" i="69"/>
  <c r="AE15" i="69" a="1"/>
  <c r="AD15" i="69"/>
  <c r="Y15" i="69" a="1"/>
  <c r="Y15" i="69" s="1"/>
  <c r="I15" i="69" a="1"/>
  <c r="I15" i="69" s="1"/>
  <c r="AB15" i="69" s="1" a="1"/>
  <c r="AB15" i="69" s="1"/>
  <c r="AF14" i="69"/>
  <c r="AE14" i="69" a="1"/>
  <c r="AE14" i="69" s="1"/>
  <c r="AD14" i="69"/>
  <c r="Y14" i="69"/>
  <c r="Y14" i="69" a="1"/>
  <c r="I14" i="69"/>
  <c r="I14" i="69" a="1"/>
  <c r="AF13" i="69"/>
  <c r="AE13" i="69"/>
  <c r="AI20" i="69" s="1"/>
  <c r="AE13" i="69" a="1"/>
  <c r="AD13" i="69"/>
  <c r="Y13" i="69" a="1"/>
  <c r="Y13" i="69" s="1"/>
  <c r="AI19" i="69" s="1"/>
  <c r="I13" i="69" a="1"/>
  <c r="I13" i="69" s="1"/>
  <c r="I44" i="69" s="1"/>
  <c r="A13" i="69"/>
  <c r="AI12" i="69"/>
  <c r="S12" i="69"/>
  <c r="AI11" i="69"/>
  <c r="AI10" i="69"/>
  <c r="X10" i="69" a="1"/>
  <c r="X10" i="69" s="1"/>
  <c r="W10" i="69" a="1"/>
  <c r="W10" i="69" s="1"/>
  <c r="U10" i="69" a="1"/>
  <c r="U10" i="69" s="1"/>
  <c r="O10" i="69" a="1"/>
  <c r="O10" i="69" s="1"/>
  <c r="E10" i="69"/>
  <c r="AI9" i="69"/>
  <c r="S9" i="69" a="1"/>
  <c r="S9" i="69" s="1"/>
  <c r="AI8" i="69"/>
  <c r="S8" i="69"/>
  <c r="S8" i="69" a="1"/>
  <c r="L8" i="69"/>
  <c r="AI7" i="69"/>
  <c r="AI7" i="69" a="1"/>
  <c r="S7" i="69"/>
  <c r="S7" i="69" a="1"/>
  <c r="C7" i="69"/>
  <c r="AI6" i="69"/>
  <c r="A6" i="69"/>
  <c r="AI5" i="69" a="1"/>
  <c r="AI5" i="69" s="1"/>
  <c r="AO4" i="69"/>
  <c r="AI4" i="69" a="1"/>
  <c r="AI4" i="69" s="1"/>
  <c r="S3" i="69" s="1" a="1"/>
  <c r="S3" i="69" s="1"/>
  <c r="S4" i="69"/>
  <c r="AI3" i="69"/>
  <c r="A3" i="69"/>
  <c r="AI2" i="69"/>
  <c r="S2" i="69" a="1"/>
  <c r="S2" i="69" s="1"/>
  <c r="Q1" i="69"/>
  <c r="N1" i="69"/>
  <c r="AF43" i="68"/>
  <c r="AE43" i="68"/>
  <c r="AE43" i="68" a="1"/>
  <c r="AD43" i="68"/>
  <c r="Y43" i="68" a="1"/>
  <c r="Y43" i="68" s="1"/>
  <c r="I43" i="68" a="1"/>
  <c r="I43" i="68" s="1"/>
  <c r="AA43" i="68" s="1" a="1"/>
  <c r="AA43" i="68" s="1"/>
  <c r="AF42" i="68"/>
  <c r="AE42" i="68"/>
  <c r="AE42" i="68" a="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F37" i="68"/>
  <c r="AE37" i="68"/>
  <c r="AE37" i="68" a="1"/>
  <c r="AD37" i="68"/>
  <c r="Y37" i="68" a="1"/>
  <c r="Y37" i="68" s="1"/>
  <c r="I37" i="68" a="1"/>
  <c r="I37" i="68" s="1"/>
  <c r="AF36" i="68"/>
  <c r="AE36" i="68"/>
  <c r="AE36" i="68" a="1"/>
  <c r="AD36" i="68"/>
  <c r="Y36" i="68" a="1"/>
  <c r="Y36" i="68" s="1"/>
  <c r="I36" i="68" a="1"/>
  <c r="I36" i="68" s="1"/>
  <c r="AF35" i="68"/>
  <c r="AE35" i="68"/>
  <c r="AE35" i="68" a="1"/>
  <c r="AD35" i="68"/>
  <c r="Y35" i="68" a="1"/>
  <c r="Y35" i="68" s="1"/>
  <c r="I35" i="68" a="1"/>
  <c r="I35" i="68" s="1"/>
  <c r="AF34" i="68"/>
  <c r="AE34" i="68"/>
  <c r="AE34" i="68" a="1"/>
  <c r="AD34" i="68"/>
  <c r="Y34" i="68" a="1"/>
  <c r="Y34" i="68" s="1"/>
  <c r="I34" i="68" a="1"/>
  <c r="I34" i="68" s="1"/>
  <c r="AF33" i="68"/>
  <c r="AE33" i="68"/>
  <c r="AE33" i="68" a="1"/>
  <c r="AD33" i="68"/>
  <c r="Y33" i="68" a="1"/>
  <c r="Y33" i="68" s="1"/>
  <c r="I33" i="68" a="1"/>
  <c r="I33" i="68" s="1"/>
  <c r="AF32" i="68"/>
  <c r="AE32" i="68"/>
  <c r="AE32" i="68" a="1"/>
  <c r="AD32" i="68"/>
  <c r="Y32" i="68" a="1"/>
  <c r="Y32" i="68" s="1"/>
  <c r="I32" i="68" a="1"/>
  <c r="I32" i="68" s="1"/>
  <c r="AF31" i="68"/>
  <c r="AE31" i="68"/>
  <c r="AE31" i="68" a="1"/>
  <c r="AD31" i="68"/>
  <c r="Y31" i="68" a="1"/>
  <c r="Y31" i="68" s="1"/>
  <c r="I31" i="68" a="1"/>
  <c r="I31" i="68" s="1"/>
  <c r="AF30" i="68"/>
  <c r="AE30" i="68"/>
  <c r="AE30" i="68" a="1"/>
  <c r="AD30" i="68"/>
  <c r="Y30" i="68" a="1"/>
  <c r="Y30" i="68" s="1"/>
  <c r="I30" i="68" a="1"/>
  <c r="I30" i="68" s="1"/>
  <c r="AF29" i="68"/>
  <c r="AE29" i="68"/>
  <c r="AE29" i="68" a="1"/>
  <c r="AD29" i="68"/>
  <c r="Y29" i="68" a="1"/>
  <c r="Y29" i="68" s="1"/>
  <c r="I29" i="68" a="1"/>
  <c r="I29" i="68" s="1"/>
  <c r="AF28" i="68"/>
  <c r="AE28" i="68"/>
  <c r="AE28" i="68" a="1"/>
  <c r="AD28" i="68"/>
  <c r="Y28" i="68" a="1"/>
  <c r="Y28" i="68" s="1"/>
  <c r="I28" i="68" a="1"/>
  <c r="I28" i="68" s="1"/>
  <c r="AF27" i="68"/>
  <c r="AE27" i="68"/>
  <c r="AE27" i="68" a="1"/>
  <c r="AD27" i="68"/>
  <c r="Y27" i="68" a="1"/>
  <c r="Y27" i="68" s="1"/>
  <c r="I27" i="68" a="1"/>
  <c r="I27" i="68" s="1"/>
  <c r="AF26" i="68"/>
  <c r="AE26" i="68"/>
  <c r="AE26" i="68" a="1"/>
  <c r="AD26" i="68"/>
  <c r="Y26" i="68" a="1"/>
  <c r="Y26" i="68" s="1"/>
  <c r="I26" i="68" a="1"/>
  <c r="I26" i="68" s="1"/>
  <c r="AF25" i="68"/>
  <c r="AE25" i="68"/>
  <c r="AE25" i="68" a="1"/>
  <c r="AD25" i="68"/>
  <c r="Y25" i="68" a="1"/>
  <c r="Y25" i="68" s="1"/>
  <c r="I25" i="68" a="1"/>
  <c r="I25" i="68" s="1"/>
  <c r="AF24" i="68"/>
  <c r="AE24" i="68"/>
  <c r="AE24" i="68" a="1"/>
  <c r="AD24" i="68"/>
  <c r="Y24" i="68" a="1"/>
  <c r="Y24" i="68" s="1"/>
  <c r="I24" i="68" a="1"/>
  <c r="I24" i="68" s="1"/>
  <c r="AF23" i="68"/>
  <c r="AE23" i="68"/>
  <c r="AE23" i="68" a="1"/>
  <c r="AD23" i="68"/>
  <c r="Y23" i="68" a="1"/>
  <c r="Y23" i="68" s="1"/>
  <c r="I23" i="68" a="1"/>
  <c r="I23" i="68" s="1"/>
  <c r="AF22" i="68"/>
  <c r="AE22" i="68"/>
  <c r="AE22" i="68" a="1"/>
  <c r="AD22" i="68"/>
  <c r="Y22" i="68" a="1"/>
  <c r="Y22" i="68" s="1"/>
  <c r="I22" i="68" a="1"/>
  <c r="I22" i="68" s="1"/>
  <c r="AI21" i="68" a="1"/>
  <c r="AI21" i="68" s="1"/>
  <c r="AF21" i="68"/>
  <c r="AE21" i="68"/>
  <c r="AE21" i="68" a="1"/>
  <c r="AD21" i="68"/>
  <c r="Y21" i="68" a="1"/>
  <c r="Y21" i="68" s="1"/>
  <c r="I21" i="68" a="1"/>
  <c r="I21" i="68" s="1"/>
  <c r="AF20" i="68"/>
  <c r="AE20" i="68" a="1"/>
  <c r="AE20" i="68" s="1"/>
  <c r="AD20" i="68"/>
  <c r="Y20" i="68"/>
  <c r="Y20" i="68" a="1"/>
  <c r="I20" i="68"/>
  <c r="AB20" i="68" s="1" a="1"/>
  <c r="AB20" i="68" s="1"/>
  <c r="I20" i="68" a="1"/>
  <c r="AF19" i="68"/>
  <c r="AE19" i="68"/>
  <c r="AE19" i="68" a="1"/>
  <c r="AD19" i="68"/>
  <c r="Y19" i="68" a="1"/>
  <c r="Y19" i="68" s="1"/>
  <c r="I19" i="68" a="1"/>
  <c r="I19" i="68" s="1"/>
  <c r="AI18" i="68" a="1"/>
  <c r="AI18" i="68" s="1"/>
  <c r="AF18" i="68"/>
  <c r="AE18" i="68"/>
  <c r="AE18" i="68" a="1"/>
  <c r="AD18" i="68"/>
  <c r="Y18" i="68" a="1"/>
  <c r="Y18" i="68" s="1"/>
  <c r="I18" i="68" a="1"/>
  <c r="I18" i="68" s="1"/>
  <c r="AI17" i="68" a="1"/>
  <c r="AI17" i="68" s="1"/>
  <c r="AF17" i="68"/>
  <c r="AE17" i="68"/>
  <c r="AE17" i="68" a="1"/>
  <c r="AD17" i="68"/>
  <c r="Y17" i="68" a="1"/>
  <c r="Y17" i="68" s="1"/>
  <c r="I17" i="68" a="1"/>
  <c r="I17" i="68" s="1"/>
  <c r="AI16" i="68" a="1"/>
  <c r="AI16" i="68" s="1"/>
  <c r="AF16" i="68"/>
  <c r="AE16" i="68"/>
  <c r="AE16" i="68" a="1"/>
  <c r="AD16" i="68"/>
  <c r="Y16" i="68" a="1"/>
  <c r="Y16" i="68" s="1"/>
  <c r="I16" i="68" a="1"/>
  <c r="I16" i="68" s="1"/>
  <c r="AF15" i="68"/>
  <c r="AE15" i="68" a="1"/>
  <c r="AE15" i="68" s="1"/>
  <c r="AD15" i="68"/>
  <c r="Y15" i="68"/>
  <c r="Y15" i="68" a="1"/>
  <c r="I15" i="68"/>
  <c r="AB15" i="68" s="1" a="1"/>
  <c r="AB15" i="68" s="1"/>
  <c r="I15" i="68" a="1"/>
  <c r="AF14" i="68"/>
  <c r="AE14" i="68"/>
  <c r="AE14" i="68" a="1"/>
  <c r="AD14" i="68"/>
  <c r="Y14" i="68" a="1"/>
  <c r="Y14" i="68" s="1"/>
  <c r="I14" i="68" a="1"/>
  <c r="I14" i="68" s="1"/>
  <c r="AF13" i="68"/>
  <c r="AE13" i="68" a="1"/>
  <c r="AE13" i="68" s="1"/>
  <c r="AI20" i="68" s="1"/>
  <c r="AD13" i="68"/>
  <c r="Y13" i="68"/>
  <c r="AI19" i="68" s="1"/>
  <c r="Y13" i="68" a="1"/>
  <c r="I13" i="68"/>
  <c r="I13" i="68" a="1"/>
  <c r="A13" i="68"/>
  <c r="Z13" i="68" s="1" a="1"/>
  <c r="Z13" i="68" s="1"/>
  <c r="AI12" i="68"/>
  <c r="S12" i="68"/>
  <c r="AI11" i="68"/>
  <c r="AI10" i="68"/>
  <c r="X10" i="68"/>
  <c r="X10" i="68" a="1"/>
  <c r="W10" i="68" a="1"/>
  <c r="W10" i="68" s="1"/>
  <c r="U10" i="68" a="1"/>
  <c r="U10" i="68" s="1"/>
  <c r="S10" i="68" s="1" a="1"/>
  <c r="S10" i="68" s="1"/>
  <c r="O10" i="68" a="1"/>
  <c r="O10" i="68" s="1"/>
  <c r="K10" i="68" a="1"/>
  <c r="K10" i="68" s="1"/>
  <c r="H10" i="68" a="1"/>
  <c r="H10" i="68" s="1"/>
  <c r="E10" i="68"/>
  <c r="AI9" i="68"/>
  <c r="S9" i="68"/>
  <c r="S9" i="68" a="1"/>
  <c r="AI8" i="68"/>
  <c r="S8" i="68" a="1"/>
  <c r="S8" i="68" s="1"/>
  <c r="L8" i="68"/>
  <c r="AI7" i="68" a="1"/>
  <c r="AI7" i="68" s="1"/>
  <c r="S7" i="68" a="1"/>
  <c r="S7" i="68" s="1"/>
  <c r="C7" i="68"/>
  <c r="AI6" i="68"/>
  <c r="A6" i="68"/>
  <c r="AI5" i="68" a="1"/>
  <c r="AI5" i="68" s="1"/>
  <c r="AO4" i="68"/>
  <c r="AP5" i="68" s="1"/>
  <c r="AI4" i="68"/>
  <c r="AI4" i="68" a="1"/>
  <c r="S4" i="68"/>
  <c r="AI3" i="68"/>
  <c r="A3" i="68"/>
  <c r="AI2" i="68"/>
  <c r="S2" i="68" a="1"/>
  <c r="S2" i="68" s="1"/>
  <c r="Q1" i="68"/>
  <c r="N1" i="68"/>
  <c r="AF43" i="67"/>
  <c r="AE43" i="67" a="1"/>
  <c r="AE43" i="67" s="1"/>
  <c r="AD43" i="67"/>
  <c r="Y43" i="67" a="1"/>
  <c r="Y43" i="67" s="1"/>
  <c r="I43" i="67" a="1"/>
  <c r="I43" i="67" s="1"/>
  <c r="AF42" i="67"/>
  <c r="AE42" i="67" a="1"/>
  <c r="AE42" i="67" s="1"/>
  <c r="AD42" i="67"/>
  <c r="Y42" i="67"/>
  <c r="Y42" i="67" a="1"/>
  <c r="I42" i="67"/>
  <c r="AB42" i="67" s="1" a="1"/>
  <c r="AB42" i="67" s="1"/>
  <c r="I42" i="67" a="1"/>
  <c r="AF41" i="67"/>
  <c r="AE41" i="67" a="1"/>
  <c r="AE41" i="67" s="1"/>
  <c r="AD41" i="67"/>
  <c r="Y41" i="67" a="1"/>
  <c r="Y41" i="67" s="1"/>
  <c r="I41" i="67" a="1"/>
  <c r="I41" i="67" s="1"/>
  <c r="AF40" i="67"/>
  <c r="AE40" i="67"/>
  <c r="AE40" i="67" a="1"/>
  <c r="AD40" i="67"/>
  <c r="Y40" i="67" a="1"/>
  <c r="Y40" i="67" s="1"/>
  <c r="I40" i="67" a="1"/>
  <c r="I40" i="67" s="1"/>
  <c r="AF39" i="67"/>
  <c r="AE39" i="67"/>
  <c r="AE39" i="67" a="1"/>
  <c r="AD39" i="67"/>
  <c r="Y39" i="67" a="1"/>
  <c r="Y39" i="67" s="1"/>
  <c r="I39" i="67" a="1"/>
  <c r="I39" i="67" s="1"/>
  <c r="AF38" i="67"/>
  <c r="AE38" i="67"/>
  <c r="AE38" i="67" a="1"/>
  <c r="AD38" i="67"/>
  <c r="Y38" i="67" a="1"/>
  <c r="Y38" i="67" s="1"/>
  <c r="I38" i="67" a="1"/>
  <c r="I38" i="67" s="1"/>
  <c r="AF37" i="67"/>
  <c r="AE37" i="67"/>
  <c r="AE37" i="67" a="1"/>
  <c r="AD37" i="67"/>
  <c r="Y37" i="67" a="1"/>
  <c r="Y37" i="67" s="1"/>
  <c r="I37" i="67" a="1"/>
  <c r="I37" i="67" s="1"/>
  <c r="AF36" i="67"/>
  <c r="AE36" i="67"/>
  <c r="AE36" i="67" a="1"/>
  <c r="AD36" i="67"/>
  <c r="Y36" i="67" a="1"/>
  <c r="Y36" i="67" s="1"/>
  <c r="I36" i="67" a="1"/>
  <c r="I36" i="67" s="1"/>
  <c r="AF35" i="67"/>
  <c r="AE35" i="67"/>
  <c r="AE35" i="67" a="1"/>
  <c r="AD35" i="67"/>
  <c r="Y35" i="67" a="1"/>
  <c r="Y35" i="67" s="1"/>
  <c r="I35" i="67" a="1"/>
  <c r="I35" i="67" s="1"/>
  <c r="AF34" i="67"/>
  <c r="AE34" i="67"/>
  <c r="AE34" i="67" a="1"/>
  <c r="AD34" i="67"/>
  <c r="Y34" i="67" a="1"/>
  <c r="Y34" i="67" s="1"/>
  <c r="I34" i="67" a="1"/>
  <c r="I34" i="67" s="1"/>
  <c r="AF33" i="67"/>
  <c r="AE33" i="67"/>
  <c r="AE33" i="67" a="1"/>
  <c r="AD33" i="67"/>
  <c r="Y33" i="67" a="1"/>
  <c r="Y33" i="67" s="1"/>
  <c r="I33" i="67" a="1"/>
  <c r="I33" i="67" s="1"/>
  <c r="AF32" i="67"/>
  <c r="AE32" i="67"/>
  <c r="AE32" i="67" a="1"/>
  <c r="AD32" i="67"/>
  <c r="Y32" i="67" a="1"/>
  <c r="Y32" i="67" s="1"/>
  <c r="I32" i="67" a="1"/>
  <c r="I32" i="67" s="1"/>
  <c r="AF31" i="67"/>
  <c r="AE31" i="67"/>
  <c r="AE31" i="67" a="1"/>
  <c r="AD31" i="67"/>
  <c r="Y31" i="67" a="1"/>
  <c r="Y31" i="67" s="1"/>
  <c r="I31" i="67" a="1"/>
  <c r="I31" i="67" s="1"/>
  <c r="AF30" i="67"/>
  <c r="AE30" i="67"/>
  <c r="AE30" i="67" a="1"/>
  <c r="AD30" i="67"/>
  <c r="Y30" i="67" a="1"/>
  <c r="Y30" i="67" s="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c r="AE21" i="67" a="1"/>
  <c r="AD21" i="67"/>
  <c r="Y21" i="67" a="1"/>
  <c r="Y21" i="67" s="1"/>
  <c r="I21" i="67" a="1"/>
  <c r="I21" i="67" s="1"/>
  <c r="AF20" i="67"/>
  <c r="AE20" i="67" a="1"/>
  <c r="AE20" i="67" s="1"/>
  <c r="AD20" i="67"/>
  <c r="Y20" i="67"/>
  <c r="Y20" i="67" a="1"/>
  <c r="I20" i="67"/>
  <c r="AB20" i="67" s="1" a="1"/>
  <c r="AB20" i="67" s="1"/>
  <c r="I20" i="67" a="1"/>
  <c r="AF19" i="67"/>
  <c r="AE19" i="67"/>
  <c r="AE19" i="67" a="1"/>
  <c r="AD19" i="67"/>
  <c r="Y19" i="67" a="1"/>
  <c r="Y19" i="67" s="1"/>
  <c r="I19" i="67" a="1"/>
  <c r="I19" i="67" s="1"/>
  <c r="AI18" i="67" a="1"/>
  <c r="AI18" i="67" s="1"/>
  <c r="AF18" i="67"/>
  <c r="AE18" i="67"/>
  <c r="AE18" i="67" a="1"/>
  <c r="AD18" i="67"/>
  <c r="Y18" i="67" a="1"/>
  <c r="Y18" i="67" s="1"/>
  <c r="I18" i="67" a="1"/>
  <c r="I18" i="67" s="1"/>
  <c r="AI17" i="67" a="1"/>
  <c r="AI17" i="67" s="1"/>
  <c r="AF17" i="67"/>
  <c r="AE17" i="67"/>
  <c r="AE17" i="67" a="1"/>
  <c r="AD17" i="67"/>
  <c r="Y17" i="67" a="1"/>
  <c r="Y17" i="67" s="1"/>
  <c r="I17" i="67" a="1"/>
  <c r="I17" i="67" s="1"/>
  <c r="AI16" i="67" a="1"/>
  <c r="AI16" i="67" s="1"/>
  <c r="AF16" i="67"/>
  <c r="AE16" i="67"/>
  <c r="AE16" i="67" a="1"/>
  <c r="AD16" i="67"/>
  <c r="Y16" i="67" a="1"/>
  <c r="Y16" i="67" s="1"/>
  <c r="I16" i="67" a="1"/>
  <c r="I16" i="67" s="1"/>
  <c r="AF15" i="67"/>
  <c r="AE15" i="67" a="1"/>
  <c r="AE15" i="67" s="1"/>
  <c r="AD15" i="67"/>
  <c r="Y15" i="67"/>
  <c r="Y15" i="67" a="1"/>
  <c r="I15" i="67"/>
  <c r="AB15" i="67" s="1" a="1"/>
  <c r="AB15" i="67" s="1"/>
  <c r="I15" i="67" a="1"/>
  <c r="AF14" i="67"/>
  <c r="AE14" i="67"/>
  <c r="AE14" i="67" a="1"/>
  <c r="AD14" i="67"/>
  <c r="Y14" i="67" a="1"/>
  <c r="Y14" i="67" s="1"/>
  <c r="I14" i="67" a="1"/>
  <c r="I14" i="67" s="1"/>
  <c r="A14" i="67"/>
  <c r="A15" i="67" s="1"/>
  <c r="AF13" i="67"/>
  <c r="AE13" i="67" a="1"/>
  <c r="AE13" i="67" s="1"/>
  <c r="AI20" i="67" s="1"/>
  <c r="AD13" i="67"/>
  <c r="Y13" i="67"/>
  <c r="AI19" i="67" s="1"/>
  <c r="Y13" i="67" a="1"/>
  <c r="I13" i="67"/>
  <c r="I13" i="67" a="1"/>
  <c r="B13" i="67"/>
  <c r="A13" i="67"/>
  <c r="Z13" i="67" s="1" a="1"/>
  <c r="Z13" i="67" s="1"/>
  <c r="AI12" i="67"/>
  <c r="S12" i="67"/>
  <c r="AI11" i="67"/>
  <c r="AI10" i="67"/>
  <c r="X10" i="67" a="1"/>
  <c r="X10" i="67" s="1"/>
  <c r="W10" i="67"/>
  <c r="W10" i="67" a="1"/>
  <c r="U10" i="67"/>
  <c r="U10" i="67" a="1"/>
  <c r="O10" i="67" a="1"/>
  <c r="O10" i="67" s="1"/>
  <c r="K10" i="67" a="1"/>
  <c r="K10" i="67" s="1"/>
  <c r="H10" i="67" a="1"/>
  <c r="H10" i="67" s="1"/>
  <c r="E10" i="67"/>
  <c r="AI9" i="67"/>
  <c r="S9" i="67"/>
  <c r="S9" i="67" a="1"/>
  <c r="AI8" i="67"/>
  <c r="S8" i="67" a="1"/>
  <c r="S8" i="67" s="1"/>
  <c r="L8" i="67"/>
  <c r="AI7" i="67" a="1"/>
  <c r="AI7" i="67" s="1"/>
  <c r="S7" i="67" a="1"/>
  <c r="S7" i="67" s="1"/>
  <c r="C7" i="67"/>
  <c r="AI6" i="67"/>
  <c r="A6" i="67"/>
  <c r="AI5" i="67" a="1"/>
  <c r="AI5" i="67" s="1"/>
  <c r="AP4" i="67"/>
  <c r="AO4" i="67"/>
  <c r="AP5" i="67" s="1"/>
  <c r="AI4" i="67"/>
  <c r="AI4" i="67" a="1"/>
  <c r="S4" i="67"/>
  <c r="AI3" i="67"/>
  <c r="A3" i="67"/>
  <c r="AI2" i="67"/>
  <c r="S2" i="67"/>
  <c r="S2" i="67" a="1"/>
  <c r="Q1" i="67"/>
  <c r="N1" i="67"/>
  <c r="N71" i="75" l="1" a="1"/>
  <c r="N71" i="75" s="1"/>
  <c r="AP4" i="75"/>
  <c r="H60" i="66"/>
  <c r="H60" i="69"/>
  <c r="B64" i="69" a="1"/>
  <c r="B64" i="69" s="1"/>
  <c r="H60" i="72"/>
  <c r="B64" i="72" a="1"/>
  <c r="B64" i="72" s="1"/>
  <c r="B64" i="73" a="1"/>
  <c r="B64" i="73" s="1"/>
  <c r="H60" i="75"/>
  <c r="B64" i="75" a="1"/>
  <c r="B64" i="75" s="1"/>
  <c r="H60" i="76"/>
  <c r="B64" i="76" a="1"/>
  <c r="B64" i="76" s="1"/>
  <c r="H60" i="77"/>
  <c r="H218" i="77" a="1"/>
  <c r="H218" i="77" s="1"/>
  <c r="P180" i="77"/>
  <c r="Q175" i="77"/>
  <c r="P171" i="77"/>
  <c r="Q170"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H10" i="77" a="1"/>
  <c r="H10"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K10" i="77" a="1"/>
  <c r="K10" i="77" s="1"/>
  <c r="B64" i="77" a="1"/>
  <c r="B64" i="77" s="1"/>
  <c r="N71" i="77" a="1"/>
  <c r="N71"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F56" i="77" s="1"/>
  <c r="I56" i="77"/>
  <c r="B57" i="77"/>
  <c r="G57" i="77"/>
  <c r="E58" i="77"/>
  <c r="I58" i="77"/>
  <c r="F61" i="77"/>
  <c r="M95" i="77"/>
  <c r="E126" i="77"/>
  <c r="O161" i="77"/>
  <c r="B80" i="77" a="1"/>
  <c r="B80" i="77" s="1"/>
  <c r="C219" i="77"/>
  <c r="E125" i="77"/>
  <c r="E94" i="77"/>
  <c r="A58" i="77"/>
  <c r="F58" i="77" s="1"/>
  <c r="A57" i="77"/>
  <c r="D58" i="77"/>
  <c r="J157" i="77" s="1"/>
  <c r="J65" i="77" s="1" a="1"/>
  <c r="J65" i="77" s="1"/>
  <c r="D57" i="77"/>
  <c r="F54"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F60" i="77" s="1"/>
  <c r="J60" i="77"/>
  <c r="D61" i="77"/>
  <c r="H61" i="77"/>
  <c r="D65" i="77"/>
  <c r="E95" i="77"/>
  <c r="I107" i="77"/>
  <c r="I77" i="77" s="1" a="1"/>
  <c r="I77" i="77" s="1"/>
  <c r="M126" i="77"/>
  <c r="E156" i="77"/>
  <c r="G164" i="77"/>
  <c r="G72" i="77" s="1" a="1"/>
  <c r="G72" i="77" s="1"/>
  <c r="H83" i="77" a="1"/>
  <c r="H83" i="77" s="1"/>
  <c r="B87" i="77" a="1"/>
  <c r="B87" i="77" s="1"/>
  <c r="K178" i="77"/>
  <c r="K87" i="77" s="1" a="1"/>
  <c r="K87" i="77" s="1"/>
  <c r="C188" i="77"/>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F61" i="76" s="1"/>
  <c r="M157" i="76"/>
  <c r="M219" i="76"/>
  <c r="M65" i="76"/>
  <c r="G61" i="76"/>
  <c r="O223" i="76"/>
  <c r="O192" i="76"/>
  <c r="O130" i="76"/>
  <c r="L99" i="76"/>
  <c r="N164" i="76"/>
  <c r="N72" i="76" s="1" a="1"/>
  <c r="N72" i="76" s="1"/>
  <c r="I61" i="76"/>
  <c r="I60" i="76"/>
  <c r="E56" i="76"/>
  <c r="F56" i="76" s="1"/>
  <c r="I56" i="76"/>
  <c r="B57" i="76"/>
  <c r="G57" i="76"/>
  <c r="E58" i="76"/>
  <c r="I58" i="76"/>
  <c r="M95" i="76"/>
  <c r="E126" i="76"/>
  <c r="O161" i="76"/>
  <c r="B80" i="76" a="1"/>
  <c r="B80" i="76" s="1"/>
  <c r="C219" i="76"/>
  <c r="E125" i="76"/>
  <c r="E94" i="76"/>
  <c r="A58" i="76"/>
  <c r="A57" i="76"/>
  <c r="D58" i="76"/>
  <c r="J157" i="76" s="1"/>
  <c r="J65" i="76" s="1" a="1"/>
  <c r="J65" i="76" s="1"/>
  <c r="D57" i="76"/>
  <c r="F54"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F60" i="76" s="1"/>
  <c r="J60" i="76"/>
  <c r="D61" i="76"/>
  <c r="H61" i="76"/>
  <c r="D65" i="76"/>
  <c r="E95" i="76"/>
  <c r="I107" i="76"/>
  <c r="I77" i="76" s="1" a="1"/>
  <c r="I77" i="76" s="1"/>
  <c r="M126" i="76"/>
  <c r="E156" i="76"/>
  <c r="G164" i="76"/>
  <c r="G72" i="76" s="1" a="1"/>
  <c r="G72" i="76" s="1"/>
  <c r="H83" i="76" a="1"/>
  <c r="H83" i="76" s="1"/>
  <c r="B87" i="76" a="1"/>
  <c r="B87" i="76" s="1"/>
  <c r="K178" i="76"/>
  <c r="K87" i="76" s="1" a="1"/>
  <c r="K87" i="76" s="1"/>
  <c r="C188" i="76"/>
  <c r="G192" i="76"/>
  <c r="H219" i="76" a="1"/>
  <c r="H219" i="76" s="1"/>
  <c r="G223" i="76"/>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J90" i="75" a="1"/>
  <c r="J90" i="75" s="1"/>
  <c r="O79" i="75" a="1"/>
  <c r="O79" i="75" s="1"/>
  <c r="M77" i="75" a="1"/>
  <c r="M77" i="75" s="1"/>
  <c r="J77" i="75" a="1"/>
  <c r="J77" i="75" s="1"/>
  <c r="H77" i="75" a="1"/>
  <c r="H77" i="75" s="1"/>
  <c r="E77" i="75" a="1"/>
  <c r="E77" i="75" s="1"/>
  <c r="B77" i="75" a="1"/>
  <c r="B77" i="75" s="1"/>
  <c r="L75" i="75" a="1"/>
  <c r="L75" i="75" s="1"/>
  <c r="E75" i="75" a="1"/>
  <c r="E75" i="75" s="1"/>
  <c r="M74" i="75" a="1"/>
  <c r="M74" i="75" s="1"/>
  <c r="F74" i="75" a="1"/>
  <c r="F74" i="75" s="1"/>
  <c r="D74" i="75" a="1"/>
  <c r="D74" i="75" s="1"/>
  <c r="O73" i="75" a="1"/>
  <c r="O73" i="75" s="1"/>
  <c r="G71" i="75" a="1"/>
  <c r="G71" i="75" s="1"/>
  <c r="K70" i="75" a="1"/>
  <c r="K70" i="75" s="1"/>
  <c r="I70" i="75" a="1"/>
  <c r="I70" i="75" s="1"/>
  <c r="P69" i="75" a="1"/>
  <c r="P69" i="75" s="1"/>
  <c r="N69" i="75" a="1"/>
  <c r="N69" i="75" s="1"/>
  <c r="K69" i="75" a="1"/>
  <c r="K69" i="75" s="1"/>
  <c r="I69" i="75" a="1"/>
  <c r="I69" i="75" s="1"/>
  <c r="L68" i="75" a="1"/>
  <c r="L68" i="75" s="1"/>
  <c r="F68" i="75" a="1"/>
  <c r="F68" i="75" s="1"/>
  <c r="B67" i="75" a="1"/>
  <c r="B67" i="75" s="1"/>
  <c r="B66" i="75" a="1"/>
  <c r="B66" i="75" s="1"/>
  <c r="N65" i="75" a="1"/>
  <c r="N65" i="75" s="1"/>
  <c r="O64" i="75" a="1"/>
  <c r="O64" i="75" s="1"/>
  <c r="J64" i="75" a="1"/>
  <c r="J64" i="75" s="1"/>
  <c r="F64" i="75" a="1"/>
  <c r="F64" i="75" s="1"/>
  <c r="A63" i="75" a="1"/>
  <c r="A63" i="75" s="1"/>
  <c r="D53" i="75" a="1"/>
  <c r="D53" i="75" s="1"/>
  <c r="K10" i="75" a="1"/>
  <c r="K10" i="75" s="1"/>
  <c r="Q179" i="75"/>
  <c r="P135" i="75"/>
  <c r="F90" i="75" a="1"/>
  <c r="F90" i="75" s="1"/>
  <c r="A79" i="75" a="1"/>
  <c r="A79" i="75" s="1"/>
  <c r="E78" i="75" a="1"/>
  <c r="E78" i="75" s="1"/>
  <c r="F77" i="75" a="1"/>
  <c r="F77" i="75" s="1"/>
  <c r="D77" i="75" a="1"/>
  <c r="D77" i="75" s="1"/>
  <c r="B76" i="75" a="1"/>
  <c r="B76" i="75" s="1"/>
  <c r="F75" i="75" a="1"/>
  <c r="F75" i="75" s="1"/>
  <c r="D75" i="75" a="1"/>
  <c r="D75" i="75" s="1"/>
  <c r="N74" i="75" a="1"/>
  <c r="N74" i="75" s="1"/>
  <c r="L74" i="75" a="1"/>
  <c r="L74" i="75" s="1"/>
  <c r="E74" i="75" a="1"/>
  <c r="E74" i="75" s="1"/>
  <c r="L73" i="75" a="1"/>
  <c r="L73" i="75" s="1"/>
  <c r="L72" i="75" a="1"/>
  <c r="L72" i="75" s="1"/>
  <c r="H72" i="75" a="1"/>
  <c r="H72" i="75" s="1"/>
  <c r="K71" i="75" a="1"/>
  <c r="K71" i="75" s="1"/>
  <c r="B71" i="75" a="1"/>
  <c r="B71" i="75" s="1"/>
  <c r="J70" i="75" a="1"/>
  <c r="J70" i="75" s="1"/>
  <c r="B70" i="75" a="1"/>
  <c r="B70" i="75" s="1"/>
  <c r="H69" i="75" a="1"/>
  <c r="H69" i="75" s="1"/>
  <c r="O68" i="75" a="1"/>
  <c r="O68" i="75" s="1"/>
  <c r="J68" i="75" a="1"/>
  <c r="J68" i="75" s="1"/>
  <c r="B68" i="75" a="1"/>
  <c r="B68" i="75" s="1"/>
  <c r="M64" i="75" a="1"/>
  <c r="M64" i="75" s="1"/>
  <c r="D64" i="75" a="1"/>
  <c r="D64" i="75" s="1"/>
  <c r="B63" i="75" a="1"/>
  <c r="B63" i="75" s="1"/>
  <c r="L54" i="75" a="1"/>
  <c r="L54" i="75" s="1"/>
  <c r="H10" i="75" a="1"/>
  <c r="H10"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E56" i="75"/>
  <c r="F56" i="75" s="1"/>
  <c r="I56" i="75"/>
  <c r="B57" i="75"/>
  <c r="G57" i="75"/>
  <c r="E58" i="75"/>
  <c r="I58" i="75"/>
  <c r="F61" i="75"/>
  <c r="M95" i="75"/>
  <c r="E126" i="75"/>
  <c r="O161" i="75"/>
  <c r="B80" i="75" a="1"/>
  <c r="B80" i="75" s="1"/>
  <c r="C219" i="75"/>
  <c r="E125" i="75"/>
  <c r="E94" i="75"/>
  <c r="A58" i="75"/>
  <c r="F58" i="75" s="1"/>
  <c r="A57" i="75"/>
  <c r="D58" i="75"/>
  <c r="J157" i="75" s="1"/>
  <c r="J65" i="75" s="1" a="1"/>
  <c r="J65" i="75" s="1"/>
  <c r="D57" i="75"/>
  <c r="F54" i="75"/>
  <c r="J223" i="75"/>
  <c r="J192" i="75"/>
  <c r="M181" i="75"/>
  <c r="M90" i="75" s="1" a="1"/>
  <c r="M90" i="75" s="1"/>
  <c r="K174" i="75"/>
  <c r="F171" i="75"/>
  <c r="F80" i="75" s="1" a="1"/>
  <c r="F80" i="75" s="1"/>
  <c r="J164" i="75"/>
  <c r="J72" i="75" s="1" a="1"/>
  <c r="J72" i="75" s="1"/>
  <c r="J161" i="75"/>
  <c r="F133" i="75"/>
  <c r="F72" i="75" s="1" a="1"/>
  <c r="F72" i="75" s="1"/>
  <c r="G130" i="75"/>
  <c r="G99" i="75"/>
  <c r="G161" i="75"/>
  <c r="K138" i="75"/>
  <c r="J130" i="75"/>
  <c r="J99" i="75"/>
  <c r="L59" i="75"/>
  <c r="H58" i="75"/>
  <c r="H57" i="75"/>
  <c r="H56" i="75"/>
  <c r="O135" i="75"/>
  <c r="O74" i="75" s="1" a="1"/>
  <c r="O74" i="75" s="1"/>
  <c r="M223" i="75"/>
  <c r="M192" i="75"/>
  <c r="J58" i="75"/>
  <c r="J57" i="75"/>
  <c r="J56" i="75"/>
  <c r="N107" i="75" s="1"/>
  <c r="N77" i="75" s="1" a="1"/>
  <c r="N77" i="75" s="1"/>
  <c r="B56" i="75"/>
  <c r="G56" i="75"/>
  <c r="E57" i="75"/>
  <c r="I57" i="75"/>
  <c r="B58" i="75"/>
  <c r="G58" i="75"/>
  <c r="E60" i="75"/>
  <c r="F60" i="75" s="1"/>
  <c r="J60" i="75"/>
  <c r="D61" i="75"/>
  <c r="H61" i="75"/>
  <c r="D65" i="75"/>
  <c r="E95" i="75"/>
  <c r="I107" i="75"/>
  <c r="I77" i="75" s="1" a="1"/>
  <c r="I77" i="75" s="1"/>
  <c r="M126" i="75"/>
  <c r="E156" i="75"/>
  <c r="G164" i="75"/>
  <c r="G72" i="75" s="1" a="1"/>
  <c r="G72" i="75" s="1"/>
  <c r="H83" i="75" a="1"/>
  <c r="H83" i="75" s="1"/>
  <c r="B87" i="75" a="1"/>
  <c r="B87" i="75" s="1"/>
  <c r="K178" i="75"/>
  <c r="K87" i="75" s="1" a="1"/>
  <c r="K87" i="75" s="1"/>
  <c r="C188" i="75"/>
  <c r="O188" i="75" s="1"/>
  <c r="B192" i="75" s="1"/>
  <c r="G192" i="75"/>
  <c r="H219" i="75" a="1"/>
  <c r="H219" i="75" s="1"/>
  <c r="G223" i="75"/>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B63" i="74" a="1"/>
  <c r="B63" i="74" s="1"/>
  <c r="L54" i="74" a="1"/>
  <c r="L54" i="74" s="1"/>
  <c r="H157" i="74"/>
  <c r="B64" i="74" a="1"/>
  <c r="B64" i="74" s="1"/>
  <c r="J64" i="74" a="1"/>
  <c r="J64" i="74" s="1"/>
  <c r="D65" i="74"/>
  <c r="N65" i="74" a="1"/>
  <c r="N65" i="74" s="1"/>
  <c r="F68" i="74" a="1"/>
  <c r="F68" i="74" s="1"/>
  <c r="I69" i="74" a="1"/>
  <c r="I69" i="74" s="1"/>
  <c r="N69" i="74" a="1"/>
  <c r="N69" i="74" s="1"/>
  <c r="I70" i="74" a="1"/>
  <c r="I70" i="74" s="1"/>
  <c r="G71" i="74" a="1"/>
  <c r="G71" i="74" s="1"/>
  <c r="O73" i="74" a="1"/>
  <c r="O73" i="74" s="1"/>
  <c r="F74" i="74" a="1"/>
  <c r="F74" i="74" s="1"/>
  <c r="E75" i="74" a="1"/>
  <c r="E75" i="74" s="1"/>
  <c r="B77" i="74" a="1"/>
  <c r="B77" i="74" s="1"/>
  <c r="H77" i="74" a="1"/>
  <c r="H77" i="74" s="1"/>
  <c r="M77" i="74" a="1"/>
  <c r="M77" i="74" s="1"/>
  <c r="J90" i="74" a="1"/>
  <c r="J90" i="74" s="1"/>
  <c r="D64" i="74" a="1"/>
  <c r="D64" i="74" s="1"/>
  <c r="C219" i="74"/>
  <c r="E125" i="74"/>
  <c r="E94" i="74"/>
  <c r="A58" i="74"/>
  <c r="A57" i="74"/>
  <c r="F57" i="74" s="1"/>
  <c r="C188" i="74"/>
  <c r="E156" i="74"/>
  <c r="A61" i="74"/>
  <c r="A60" i="74"/>
  <c r="A56" i="74"/>
  <c r="D58" i="74"/>
  <c r="J157" i="74" s="1"/>
  <c r="J65" i="74" s="1" a="1"/>
  <c r="J65" i="74" s="1"/>
  <c r="D57" i="74"/>
  <c r="F54" i="74"/>
  <c r="J223" i="74"/>
  <c r="J192" i="74"/>
  <c r="M181" i="74"/>
  <c r="M90" i="74" s="1" a="1"/>
  <c r="M90" i="74" s="1"/>
  <c r="K174" i="74"/>
  <c r="F171" i="74"/>
  <c r="F80" i="74" s="1" a="1"/>
  <c r="F80" i="74" s="1"/>
  <c r="J164" i="74"/>
  <c r="J72" i="74" s="1" a="1"/>
  <c r="J72" i="74" s="1"/>
  <c r="J161" i="74"/>
  <c r="F133" i="74"/>
  <c r="G130" i="74"/>
  <c r="G99" i="74"/>
  <c r="G161" i="74"/>
  <c r="K138" i="74"/>
  <c r="J130" i="74"/>
  <c r="J99" i="74"/>
  <c r="L59" i="74"/>
  <c r="H58" i="74"/>
  <c r="H57" i="74"/>
  <c r="H56" i="74"/>
  <c r="G223" i="74"/>
  <c r="G192" i="74"/>
  <c r="K178" i="74"/>
  <c r="K87" i="74" s="1" a="1"/>
  <c r="K87" i="74" s="1"/>
  <c r="G164" i="74"/>
  <c r="G72" i="74" s="1" a="1"/>
  <c r="G72" i="74" s="1"/>
  <c r="I107" i="74"/>
  <c r="I77" i="74" s="1" a="1"/>
  <c r="I77" i="74" s="1"/>
  <c r="F102" i="74"/>
  <c r="F72" i="74" s="1" a="1"/>
  <c r="F72" i="74" s="1"/>
  <c r="H60" i="74"/>
  <c r="O135" i="74"/>
  <c r="O74" i="74" s="1" a="1"/>
  <c r="O74" i="74" s="1"/>
  <c r="M223" i="74"/>
  <c r="M192" i="74"/>
  <c r="J58" i="74"/>
  <c r="J57" i="74"/>
  <c r="J56" i="74"/>
  <c r="N107" i="74" s="1"/>
  <c r="N77" i="74" s="1" a="1"/>
  <c r="N77" i="74" s="1"/>
  <c r="N102" i="74"/>
  <c r="O99" i="74"/>
  <c r="J61" i="74"/>
  <c r="D61" i="74"/>
  <c r="A63" i="74" a="1"/>
  <c r="A63" i="74" s="1"/>
  <c r="F64" i="74" a="1"/>
  <c r="F64" i="74" s="1"/>
  <c r="O64" i="74" a="1"/>
  <c r="O64" i="74" s="1"/>
  <c r="B66" i="74" a="1"/>
  <c r="B66" i="74" s="1"/>
  <c r="B67" i="74" a="1"/>
  <c r="B67" i="74" s="1"/>
  <c r="L68" i="74" a="1"/>
  <c r="L68" i="74" s="1"/>
  <c r="K69" i="74" a="1"/>
  <c r="K69" i="74" s="1"/>
  <c r="P69" i="74" a="1"/>
  <c r="P69" i="74" s="1"/>
  <c r="K70" i="74" a="1"/>
  <c r="K70" i="74" s="1"/>
  <c r="N71" i="74" a="1"/>
  <c r="N71" i="74" s="1"/>
  <c r="D74" i="74" a="1"/>
  <c r="D74" i="74" s="1"/>
  <c r="M74" i="74" a="1"/>
  <c r="M74" i="74" s="1"/>
  <c r="L75" i="74" a="1"/>
  <c r="L75" i="74" s="1"/>
  <c r="E77" i="74" a="1"/>
  <c r="E77" i="74" s="1"/>
  <c r="J77" i="74" a="1"/>
  <c r="J77" i="74" s="1"/>
  <c r="O79" i="74" a="1"/>
  <c r="O79" i="74" s="1"/>
  <c r="F175" i="74"/>
  <c r="F84" i="74" s="1" a="1"/>
  <c r="F84" i="74" s="1"/>
  <c r="H188" i="74" a="1"/>
  <c r="H188" i="74" s="1"/>
  <c r="H126" i="74" a="1"/>
  <c r="H126" i="74" s="1"/>
  <c r="H95" i="74" a="1"/>
  <c r="H95" i="74" s="1"/>
  <c r="B61" i="74"/>
  <c r="B60" i="74"/>
  <c r="E157" i="74"/>
  <c r="E61" i="74"/>
  <c r="M157" i="74"/>
  <c r="M219" i="74"/>
  <c r="M65" i="74"/>
  <c r="G61" i="74"/>
  <c r="O223" i="74"/>
  <c r="O192" i="74"/>
  <c r="O130" i="74"/>
  <c r="L99" i="74"/>
  <c r="L69" i="74" s="1" a="1"/>
  <c r="L69" i="74" s="1"/>
  <c r="N164" i="74"/>
  <c r="I61" i="74"/>
  <c r="I60" i="74"/>
  <c r="E56" i="74"/>
  <c r="I56" i="74"/>
  <c r="B57" i="74"/>
  <c r="G57" i="74"/>
  <c r="E58" i="74"/>
  <c r="I58" i="74"/>
  <c r="M95" i="74"/>
  <c r="E126" i="74"/>
  <c r="O161" i="74"/>
  <c r="B80" i="74" a="1"/>
  <c r="B80" i="74" s="1"/>
  <c r="H182" i="74"/>
  <c r="H91" i="74" s="1" a="1"/>
  <c r="H91" i="74" s="1"/>
  <c r="E95" i="74"/>
  <c r="H83" i="74" a="1"/>
  <c r="H83" i="74" s="1"/>
  <c r="B87" i="74" a="1"/>
  <c r="B87" i="74" s="1"/>
  <c r="H219" i="74" a="1"/>
  <c r="H219" i="74" s="1"/>
  <c r="N71" i="73" a="1"/>
  <c r="N71" i="73" s="1"/>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H10" i="73" a="1"/>
  <c r="H10" i="73" s="1"/>
  <c r="K10" i="73" a="1"/>
  <c r="K10"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H188" i="73" a="1"/>
  <c r="H188" i="73" s="1"/>
  <c r="H126" i="73" a="1"/>
  <c r="H126" i="73" s="1"/>
  <c r="H95" i="73" a="1"/>
  <c r="H95" i="73" s="1"/>
  <c r="B61" i="73"/>
  <c r="B60" i="73"/>
  <c r="E157" i="73"/>
  <c r="E61" i="73"/>
  <c r="F61" i="73" s="1"/>
  <c r="M157" i="73"/>
  <c r="M219" i="73"/>
  <c r="M65" i="73"/>
  <c r="G61" i="73"/>
  <c r="O223" i="73"/>
  <c r="O192" i="73"/>
  <c r="O130" i="73"/>
  <c r="L99" i="73"/>
  <c r="N164" i="73"/>
  <c r="N72" i="73" s="1" a="1"/>
  <c r="N72" i="73" s="1"/>
  <c r="I61" i="73"/>
  <c r="I60" i="73"/>
  <c r="E56" i="73"/>
  <c r="F56" i="73" s="1"/>
  <c r="I56" i="73"/>
  <c r="B57" i="73"/>
  <c r="G57" i="73"/>
  <c r="E58" i="73"/>
  <c r="I58" i="73"/>
  <c r="M95" i="73"/>
  <c r="E126" i="73"/>
  <c r="O161" i="73"/>
  <c r="B80" i="73" a="1"/>
  <c r="B80" i="73" s="1"/>
  <c r="C219" i="73"/>
  <c r="E125" i="73"/>
  <c r="E94" i="73"/>
  <c r="A58" i="73"/>
  <c r="A57" i="73"/>
  <c r="D58" i="73"/>
  <c r="J157" i="73" s="1"/>
  <c r="J65" i="73" s="1" a="1"/>
  <c r="J65" i="73" s="1"/>
  <c r="D57" i="73"/>
  <c r="F54" i="73"/>
  <c r="J223" i="73"/>
  <c r="J192" i="73"/>
  <c r="M181" i="73"/>
  <c r="M90" i="73" s="1" a="1"/>
  <c r="M90" i="73" s="1"/>
  <c r="K174" i="73"/>
  <c r="F171" i="73"/>
  <c r="F80" i="73" s="1" a="1"/>
  <c r="F80" i="73" s="1"/>
  <c r="J164" i="73"/>
  <c r="J72" i="73" s="1" a="1"/>
  <c r="J72" i="73" s="1"/>
  <c r="J161" i="73"/>
  <c r="F133" i="73"/>
  <c r="F72" i="73" s="1" a="1"/>
  <c r="F72" i="73" s="1"/>
  <c r="G130" i="73"/>
  <c r="G99" i="73"/>
  <c r="G161" i="73"/>
  <c r="K138" i="73"/>
  <c r="J130" i="73"/>
  <c r="J99" i="73"/>
  <c r="L59" i="73"/>
  <c r="H58" i="73"/>
  <c r="H57" i="73"/>
  <c r="H56" i="73"/>
  <c r="O135" i="73"/>
  <c r="O74" i="73" s="1" a="1"/>
  <c r="O74" i="73" s="1"/>
  <c r="M223" i="73"/>
  <c r="M192" i="73"/>
  <c r="J58" i="73"/>
  <c r="J57" i="73"/>
  <c r="J56" i="73"/>
  <c r="N107" i="73" s="1"/>
  <c r="N77" i="73" s="1" a="1"/>
  <c r="N77" i="73" s="1"/>
  <c r="B56" i="73"/>
  <c r="G56" i="73"/>
  <c r="E57" i="73"/>
  <c r="I57" i="73"/>
  <c r="B58" i="73"/>
  <c r="G58" i="73"/>
  <c r="E60" i="73"/>
  <c r="F60" i="73" s="1"/>
  <c r="J60" i="73"/>
  <c r="D61" i="73"/>
  <c r="H61" i="73"/>
  <c r="D65" i="73"/>
  <c r="E95" i="73"/>
  <c r="I107" i="73"/>
  <c r="I77" i="73" s="1" a="1"/>
  <c r="I77" i="73" s="1"/>
  <c r="M126" i="73"/>
  <c r="E156" i="73"/>
  <c r="G164" i="73"/>
  <c r="G72" i="73" s="1" a="1"/>
  <c r="G72" i="73" s="1"/>
  <c r="H83" i="73" a="1"/>
  <c r="H83" i="73" s="1"/>
  <c r="B87" i="73" a="1"/>
  <c r="B87" i="73" s="1"/>
  <c r="K178" i="73"/>
  <c r="K87" i="73" s="1" a="1"/>
  <c r="K87" i="73" s="1"/>
  <c r="C188" i="73"/>
  <c r="G192" i="73"/>
  <c r="H219" i="73" a="1"/>
  <c r="H219" i="73" s="1"/>
  <c r="G223" i="73"/>
  <c r="H218" i="72" a="1"/>
  <c r="H218" i="72" s="1"/>
  <c r="P180" i="72"/>
  <c r="Q175" i="72"/>
  <c r="P171" i="72"/>
  <c r="Q170" i="72"/>
  <c r="Q135" i="72"/>
  <c r="H125" i="72" a="1"/>
  <c r="H125" i="72" s="1"/>
  <c r="Q104" i="72"/>
  <c r="Q103" i="72"/>
  <c r="H94" i="72" a="1"/>
  <c r="H94" i="72" s="1"/>
  <c r="O87" i="72" a="1"/>
  <c r="O87" i="72" s="1"/>
  <c r="N87" i="72" a="1"/>
  <c r="N87" i="72" s="1"/>
  <c r="H87" i="72" a="1"/>
  <c r="H87" i="72" s="1"/>
  <c r="E87" i="72" a="1"/>
  <c r="E87" i="72" s="1"/>
  <c r="A86" i="72" a="1"/>
  <c r="A86" i="72" s="1"/>
  <c r="H187" i="72" a="1"/>
  <c r="H187" i="72" s="1"/>
  <c r="Q180" i="72"/>
  <c r="P175" i="72"/>
  <c r="Q174" i="72"/>
  <c r="Q134" i="72"/>
  <c r="P104" i="72"/>
  <c r="G90" i="72" a="1"/>
  <c r="G90" i="72" s="1"/>
  <c r="B90" i="72" a="1"/>
  <c r="B90" i="72" s="1"/>
  <c r="G89" i="72" a="1"/>
  <c r="G89" i="72" s="1"/>
  <c r="O83" i="72" a="1"/>
  <c r="O83" i="72" s="1"/>
  <c r="N83" i="72" a="1"/>
  <c r="N83" i="72" s="1"/>
  <c r="E83" i="72" a="1"/>
  <c r="E83" i="72" s="1"/>
  <c r="B83" i="72" a="1"/>
  <c r="B83" i="72" s="1"/>
  <c r="A82" i="72" a="1"/>
  <c r="A82" i="72" s="1"/>
  <c r="N80" i="72" a="1"/>
  <c r="N80" i="72" s="1"/>
  <c r="K65" i="72" a="1"/>
  <c r="K65" i="72" s="1"/>
  <c r="I65" i="72" a="1"/>
  <c r="I65" i="72" s="1"/>
  <c r="G65" i="72" a="1"/>
  <c r="G65" i="72" s="1"/>
  <c r="E65" i="72" a="1"/>
  <c r="E65" i="72" s="1"/>
  <c r="Q171" i="72"/>
  <c r="J90" i="72" a="1"/>
  <c r="J90" i="72" s="1"/>
  <c r="O79" i="72" a="1"/>
  <c r="O79" i="72" s="1"/>
  <c r="M77" i="72" a="1"/>
  <c r="M77" i="72" s="1"/>
  <c r="J77" i="72" a="1"/>
  <c r="J77" i="72" s="1"/>
  <c r="H77" i="72" a="1"/>
  <c r="H77" i="72" s="1"/>
  <c r="E77" i="72" a="1"/>
  <c r="E77" i="72" s="1"/>
  <c r="B77" i="72" a="1"/>
  <c r="B77" i="72" s="1"/>
  <c r="L75" i="72" a="1"/>
  <c r="L75" i="72" s="1"/>
  <c r="E75" i="72" a="1"/>
  <c r="E75" i="72" s="1"/>
  <c r="M74" i="72" a="1"/>
  <c r="M74" i="72" s="1"/>
  <c r="F74" i="72" a="1"/>
  <c r="F74" i="72" s="1"/>
  <c r="D74" i="72" a="1"/>
  <c r="D74" i="72" s="1"/>
  <c r="O73" i="72" a="1"/>
  <c r="O73" i="72" s="1"/>
  <c r="G71" i="72" a="1"/>
  <c r="G71" i="72" s="1"/>
  <c r="K70" i="72" a="1"/>
  <c r="K70" i="72" s="1"/>
  <c r="I70" i="72" a="1"/>
  <c r="I70" i="72" s="1"/>
  <c r="P69" i="72" a="1"/>
  <c r="P69" i="72" s="1"/>
  <c r="N69" i="72" a="1"/>
  <c r="N69" i="72" s="1"/>
  <c r="K69" i="72" a="1"/>
  <c r="K69" i="72" s="1"/>
  <c r="I69" i="72" a="1"/>
  <c r="I69" i="72" s="1"/>
  <c r="L68" i="72" a="1"/>
  <c r="L68" i="72" s="1"/>
  <c r="F68" i="72" a="1"/>
  <c r="F68" i="72" s="1"/>
  <c r="B67" i="72" a="1"/>
  <c r="B67" i="72" s="1"/>
  <c r="B66" i="72" a="1"/>
  <c r="B66" i="72" s="1"/>
  <c r="N65" i="72" a="1"/>
  <c r="N65" i="72" s="1"/>
  <c r="O64" i="72" a="1"/>
  <c r="O64" i="72" s="1"/>
  <c r="J64" i="72" a="1"/>
  <c r="J64" i="72" s="1"/>
  <c r="F64" i="72" a="1"/>
  <c r="F64" i="72" s="1"/>
  <c r="A63" i="72" a="1"/>
  <c r="A63" i="72" s="1"/>
  <c r="D53" i="72" a="1"/>
  <c r="D53" i="72" s="1"/>
  <c r="Q179" i="72"/>
  <c r="P135" i="72"/>
  <c r="F90" i="72" a="1"/>
  <c r="F90" i="72" s="1"/>
  <c r="A79" i="72" a="1"/>
  <c r="A79" i="72" s="1"/>
  <c r="E78" i="72" a="1"/>
  <c r="E78" i="72" s="1"/>
  <c r="F77" i="72" a="1"/>
  <c r="F77" i="72" s="1"/>
  <c r="D77" i="72" a="1"/>
  <c r="D77" i="72" s="1"/>
  <c r="B76" i="72" a="1"/>
  <c r="B76" i="72" s="1"/>
  <c r="F75" i="72" a="1"/>
  <c r="F75" i="72" s="1"/>
  <c r="D75" i="72" a="1"/>
  <c r="D75" i="72" s="1"/>
  <c r="N74" i="72" a="1"/>
  <c r="N74" i="72" s="1"/>
  <c r="L74" i="72" a="1"/>
  <c r="L74" i="72" s="1"/>
  <c r="E74" i="72" a="1"/>
  <c r="E74" i="72" s="1"/>
  <c r="L73" i="72" a="1"/>
  <c r="L73" i="72" s="1"/>
  <c r="L72" i="72" a="1"/>
  <c r="L72" i="72" s="1"/>
  <c r="H72" i="72" a="1"/>
  <c r="H72" i="72" s="1"/>
  <c r="K71" i="72" a="1"/>
  <c r="K71" i="72" s="1"/>
  <c r="B71" i="72" a="1"/>
  <c r="B71" i="72" s="1"/>
  <c r="J70" i="72" a="1"/>
  <c r="J70" i="72" s="1"/>
  <c r="B70" i="72" a="1"/>
  <c r="B70" i="72" s="1"/>
  <c r="H69" i="72" a="1"/>
  <c r="H69" i="72" s="1"/>
  <c r="O68" i="72" a="1"/>
  <c r="O68" i="72" s="1"/>
  <c r="J68" i="72" a="1"/>
  <c r="J68" i="72" s="1"/>
  <c r="B68" i="72" a="1"/>
  <c r="B68" i="72" s="1"/>
  <c r="M64" i="72" a="1"/>
  <c r="M64" i="72" s="1"/>
  <c r="D64" i="72" a="1"/>
  <c r="D64" i="72" s="1"/>
  <c r="B63" i="72" a="1"/>
  <c r="B63" i="72" s="1"/>
  <c r="L54" i="72" a="1"/>
  <c r="L54" i="72" s="1"/>
  <c r="K10" i="72" a="1"/>
  <c r="K10" i="72" s="1"/>
  <c r="H10" i="72" a="1"/>
  <c r="H10" i="72" s="1"/>
  <c r="H188" i="72" a="1"/>
  <c r="H188" i="72" s="1"/>
  <c r="H126" i="72" a="1"/>
  <c r="H126" i="72" s="1"/>
  <c r="H95" i="72" a="1"/>
  <c r="H95" i="72" s="1"/>
  <c r="B61" i="72"/>
  <c r="B60" i="72"/>
  <c r="E157" i="72"/>
  <c r="E61" i="72"/>
  <c r="M157" i="72"/>
  <c r="M219" i="72"/>
  <c r="M65" i="72"/>
  <c r="G61" i="72"/>
  <c r="O223" i="72"/>
  <c r="O192" i="72"/>
  <c r="O130" i="72"/>
  <c r="L99" i="72"/>
  <c r="N164" i="72"/>
  <c r="N72" i="72" s="1" a="1"/>
  <c r="N72" i="72" s="1"/>
  <c r="I61" i="72"/>
  <c r="I60" i="72"/>
  <c r="E56" i="72"/>
  <c r="F56" i="72" s="1"/>
  <c r="I56" i="72"/>
  <c r="B57" i="72"/>
  <c r="G57" i="72"/>
  <c r="E58" i="72"/>
  <c r="I58" i="72"/>
  <c r="F61" i="72"/>
  <c r="M95" i="72"/>
  <c r="E126" i="72"/>
  <c r="O161" i="72"/>
  <c r="B80" i="72" a="1"/>
  <c r="B80" i="72" s="1"/>
  <c r="C219" i="72"/>
  <c r="E125" i="72"/>
  <c r="E94" i="72"/>
  <c r="A58" i="72"/>
  <c r="F58" i="72" s="1"/>
  <c r="A57" i="72"/>
  <c r="D58" i="72"/>
  <c r="J157" i="72" s="1"/>
  <c r="J65" i="72" s="1" a="1"/>
  <c r="J65" i="72" s="1"/>
  <c r="D57" i="72"/>
  <c r="F54" i="72"/>
  <c r="J223" i="72"/>
  <c r="J192" i="72"/>
  <c r="M181" i="72"/>
  <c r="M90" i="72" s="1" a="1"/>
  <c r="M90" i="72" s="1"/>
  <c r="K174" i="72"/>
  <c r="F171" i="72"/>
  <c r="F80" i="72" s="1" a="1"/>
  <c r="F80" i="72" s="1"/>
  <c r="J164" i="72"/>
  <c r="J72" i="72" s="1" a="1"/>
  <c r="J72" i="72" s="1"/>
  <c r="J161" i="72"/>
  <c r="F133" i="72"/>
  <c r="F72" i="72" s="1" a="1"/>
  <c r="F72" i="72" s="1"/>
  <c r="G130" i="72"/>
  <c r="G99" i="72"/>
  <c r="G161" i="72"/>
  <c r="K138" i="72"/>
  <c r="J130" i="72"/>
  <c r="J99" i="72"/>
  <c r="L59" i="72"/>
  <c r="H58" i="72"/>
  <c r="H57" i="72"/>
  <c r="H56" i="72"/>
  <c r="O135" i="72"/>
  <c r="O74" i="72" s="1" a="1"/>
  <c r="O74" i="72" s="1"/>
  <c r="M223" i="72"/>
  <c r="M192" i="72"/>
  <c r="J58" i="72"/>
  <c r="J57" i="72"/>
  <c r="J56" i="72"/>
  <c r="N107" i="72" s="1"/>
  <c r="N77" i="72" s="1" a="1"/>
  <c r="N77" i="72" s="1"/>
  <c r="B56" i="72"/>
  <c r="G56" i="72"/>
  <c r="E57" i="72"/>
  <c r="I57" i="72"/>
  <c r="B58" i="72"/>
  <c r="G58" i="72"/>
  <c r="E60" i="72"/>
  <c r="F60" i="72" s="1"/>
  <c r="J60" i="72"/>
  <c r="D61" i="72"/>
  <c r="H61" i="72"/>
  <c r="D65" i="72"/>
  <c r="E95" i="72"/>
  <c r="I107" i="72"/>
  <c r="I77" i="72" s="1" a="1"/>
  <c r="I77" i="72" s="1"/>
  <c r="M126" i="72"/>
  <c r="E156" i="72"/>
  <c r="G164" i="72"/>
  <c r="G72" i="72" s="1" a="1"/>
  <c r="G72" i="72" s="1"/>
  <c r="H83" i="72" a="1"/>
  <c r="H83" i="72" s="1"/>
  <c r="B87" i="72" a="1"/>
  <c r="B87" i="72" s="1"/>
  <c r="K178" i="72"/>
  <c r="K87" i="72" s="1" a="1"/>
  <c r="K87" i="72" s="1"/>
  <c r="C188" i="72"/>
  <c r="O188" i="72" s="1"/>
  <c r="B192" i="72" s="1"/>
  <c r="G192" i="72"/>
  <c r="H219" i="72" a="1"/>
  <c r="H219" i="72" s="1"/>
  <c r="G223" i="72"/>
  <c r="H157" i="71"/>
  <c r="J65" i="71" a="1"/>
  <c r="J65" i="71" s="1"/>
  <c r="M157" i="71"/>
  <c r="M219" i="71"/>
  <c r="M126" i="71"/>
  <c r="M95" i="71"/>
  <c r="M65" i="71"/>
  <c r="G61" i="71"/>
  <c r="O223" i="71"/>
  <c r="O192" i="71"/>
  <c r="O130" i="71"/>
  <c r="L99" i="71"/>
  <c r="N164" i="71"/>
  <c r="O161" i="71"/>
  <c r="I61" i="71"/>
  <c r="I60" i="71"/>
  <c r="L54" i="71" a="1"/>
  <c r="L54" i="71" s="1"/>
  <c r="G56" i="71"/>
  <c r="E57" i="71"/>
  <c r="I57" i="71"/>
  <c r="G58" i="71"/>
  <c r="E60" i="71"/>
  <c r="A63" i="71" a="1"/>
  <c r="A63" i="71" s="1"/>
  <c r="B64" i="71" a="1"/>
  <c r="B64" i="71" s="1"/>
  <c r="F64" i="71" a="1"/>
  <c r="F64" i="71" s="1"/>
  <c r="J64" i="71" a="1"/>
  <c r="J64" i="71" s="1"/>
  <c r="O64" i="71" a="1"/>
  <c r="O64" i="71" s="1"/>
  <c r="N65" i="71" a="1"/>
  <c r="N65" i="71" s="1"/>
  <c r="B66" i="71" a="1"/>
  <c r="B66" i="71" s="1"/>
  <c r="B67" i="71" a="1"/>
  <c r="B67" i="71" s="1"/>
  <c r="H188" i="71" a="1"/>
  <c r="H188" i="71" s="1"/>
  <c r="H219" i="71" a="1"/>
  <c r="H219" i="71" s="1"/>
  <c r="H126" i="71" a="1"/>
  <c r="H126" i="71" s="1"/>
  <c r="H95" i="71" a="1"/>
  <c r="H95" i="71" s="1"/>
  <c r="B61" i="71"/>
  <c r="B60" i="71"/>
  <c r="B56" i="71"/>
  <c r="E157" i="71"/>
  <c r="E126" i="71"/>
  <c r="E95" i="71"/>
  <c r="E61" i="71"/>
  <c r="H218" i="71" a="1"/>
  <c r="H218" i="71" s="1"/>
  <c r="P180" i="71"/>
  <c r="Q175" i="71"/>
  <c r="P171" i="71"/>
  <c r="Q170" i="71"/>
  <c r="Q135" i="71"/>
  <c r="H125" i="71" a="1"/>
  <c r="H125" i="71" s="1"/>
  <c r="Q104" i="71"/>
  <c r="Q103" i="71"/>
  <c r="H94" i="71" a="1"/>
  <c r="H94" i="71" s="1"/>
  <c r="H64" i="71" s="1" a="1"/>
  <c r="H64" i="71" s="1"/>
  <c r="H187" i="71" a="1"/>
  <c r="H187" i="71" s="1"/>
  <c r="Q180" i="71"/>
  <c r="Q179" i="71"/>
  <c r="P175" i="71"/>
  <c r="Q174" i="71"/>
  <c r="Q171" i="71"/>
  <c r="P135" i="71"/>
  <c r="Q134" i="71"/>
  <c r="P104" i="71"/>
  <c r="J90" i="71" a="1"/>
  <c r="J90" i="71" s="1"/>
  <c r="G90" i="71" a="1"/>
  <c r="G90" i="71" s="1"/>
  <c r="F90" i="71" a="1"/>
  <c r="F90" i="71" s="1"/>
  <c r="B90" i="71" a="1"/>
  <c r="B90" i="71" s="1"/>
  <c r="G89" i="71" a="1"/>
  <c r="G89" i="71" s="1"/>
  <c r="N87" i="71" a="1"/>
  <c r="N87" i="71" s="1"/>
  <c r="H87" i="71" a="1"/>
  <c r="H87" i="71" s="1"/>
  <c r="B87" i="71" a="1"/>
  <c r="B87" i="71" s="1"/>
  <c r="O79" i="71" a="1"/>
  <c r="O79" i="71" s="1"/>
  <c r="A79" i="71" a="1"/>
  <c r="A79" i="71" s="1"/>
  <c r="E78" i="71" a="1"/>
  <c r="E78" i="71" s="1"/>
  <c r="M77" i="71" a="1"/>
  <c r="M77" i="71" s="1"/>
  <c r="J77" i="71" a="1"/>
  <c r="J77" i="71" s="1"/>
  <c r="H77" i="71" a="1"/>
  <c r="H77" i="71" s="1"/>
  <c r="F77" i="71" a="1"/>
  <c r="F77" i="71" s="1"/>
  <c r="E77" i="71" a="1"/>
  <c r="E77" i="71" s="1"/>
  <c r="D77" i="71" a="1"/>
  <c r="D77" i="71" s="1"/>
  <c r="B77" i="71" a="1"/>
  <c r="B77" i="71" s="1"/>
  <c r="B76" i="71" a="1"/>
  <c r="B76" i="71" s="1"/>
  <c r="L75" i="71" a="1"/>
  <c r="L75" i="71" s="1"/>
  <c r="F75" i="71" a="1"/>
  <c r="F75" i="71" s="1"/>
  <c r="E75" i="71" a="1"/>
  <c r="E75" i="71" s="1"/>
  <c r="D75" i="71" a="1"/>
  <c r="D75" i="71" s="1"/>
  <c r="N74" i="71" a="1"/>
  <c r="N74" i="71" s="1"/>
  <c r="M74" i="71" a="1"/>
  <c r="M74" i="71" s="1"/>
  <c r="L74" i="71" a="1"/>
  <c r="L74" i="71" s="1"/>
  <c r="F74" i="71" a="1"/>
  <c r="F74" i="71" s="1"/>
  <c r="E74" i="71" a="1"/>
  <c r="E74" i="71" s="1"/>
  <c r="D74" i="71" a="1"/>
  <c r="D74" i="71" s="1"/>
  <c r="O73" i="71" a="1"/>
  <c r="O73" i="71" s="1"/>
  <c r="L73" i="71" a="1"/>
  <c r="L73" i="71" s="1"/>
  <c r="L72" i="71" a="1"/>
  <c r="L72" i="71" s="1"/>
  <c r="H72" i="71" a="1"/>
  <c r="H72" i="71" s="1"/>
  <c r="N71" i="71" a="1"/>
  <c r="N71" i="71" s="1"/>
  <c r="K71" i="71" a="1"/>
  <c r="K71" i="71" s="1"/>
  <c r="G71" i="71" a="1"/>
  <c r="G71" i="71" s="1"/>
  <c r="B71" i="71" a="1"/>
  <c r="B71" i="71" s="1"/>
  <c r="K70" i="71" a="1"/>
  <c r="K70" i="71" s="1"/>
  <c r="J70" i="71" a="1"/>
  <c r="J70" i="71" s="1"/>
  <c r="I70" i="71" a="1"/>
  <c r="I70" i="71" s="1"/>
  <c r="B70" i="71" a="1"/>
  <c r="B70" i="71" s="1"/>
  <c r="P69" i="71" a="1"/>
  <c r="P69" i="71" s="1"/>
  <c r="N69" i="71" a="1"/>
  <c r="N69" i="71" s="1"/>
  <c r="K69" i="71" a="1"/>
  <c r="K69" i="71" s="1"/>
  <c r="I69" i="71" a="1"/>
  <c r="I69" i="71" s="1"/>
  <c r="H69" i="71" a="1"/>
  <c r="H69" i="71" s="1"/>
  <c r="O68" i="71" a="1"/>
  <c r="O68" i="71" s="1"/>
  <c r="L68" i="71" a="1"/>
  <c r="L68" i="71" s="1"/>
  <c r="J68" i="71" a="1"/>
  <c r="J68" i="71" s="1"/>
  <c r="O87" i="71" a="1"/>
  <c r="O87" i="71" s="1"/>
  <c r="E87" i="71" a="1"/>
  <c r="E87" i="71" s="1"/>
  <c r="A86" i="71" a="1"/>
  <c r="A86" i="71" s="1"/>
  <c r="O83" i="71" a="1"/>
  <c r="O83" i="71" s="1"/>
  <c r="N83" i="71" a="1"/>
  <c r="N83" i="71" s="1"/>
  <c r="H83" i="71" a="1"/>
  <c r="H83" i="71" s="1"/>
  <c r="E83" i="71" a="1"/>
  <c r="E83" i="71" s="1"/>
  <c r="B83" i="71" a="1"/>
  <c r="B83" i="71" s="1"/>
  <c r="A82" i="71" a="1"/>
  <c r="A82" i="71" s="1"/>
  <c r="N80" i="71" a="1"/>
  <c r="N80" i="71" s="1"/>
  <c r="B80" i="71" a="1"/>
  <c r="B80" i="71" s="1"/>
  <c r="K65" i="71" a="1"/>
  <c r="K65" i="71" s="1"/>
  <c r="I65" i="71" a="1"/>
  <c r="I65" i="71" s="1"/>
  <c r="G65" i="71" a="1"/>
  <c r="G65" i="71" s="1"/>
  <c r="E65" i="71" a="1"/>
  <c r="E65" i="71" s="1"/>
  <c r="D53" i="71" a="1"/>
  <c r="D53" i="71" s="1"/>
  <c r="E56" i="71"/>
  <c r="F56" i="71" s="1"/>
  <c r="B57" i="71"/>
  <c r="G57" i="71"/>
  <c r="E58" i="71"/>
  <c r="I58" i="71"/>
  <c r="L60" i="71"/>
  <c r="F60" i="71"/>
  <c r="L61" i="71"/>
  <c r="F61" i="71"/>
  <c r="B63" i="71" a="1"/>
  <c r="B63" i="71" s="1"/>
  <c r="D64" i="71" a="1"/>
  <c r="D64" i="71" s="1"/>
  <c r="M64" i="71" a="1"/>
  <c r="M64" i="71" s="1"/>
  <c r="B68" i="71" a="1"/>
  <c r="B68" i="71" s="1"/>
  <c r="C219" i="71"/>
  <c r="O219" i="71" s="1"/>
  <c r="B223" i="71" s="1"/>
  <c r="E125" i="71"/>
  <c r="E94" i="71"/>
  <c r="C188" i="71"/>
  <c r="O188" i="71" s="1"/>
  <c r="B192" i="71" s="1"/>
  <c r="E156" i="71"/>
  <c r="F54" i="71"/>
  <c r="J223" i="71"/>
  <c r="J192" i="71"/>
  <c r="M181" i="71"/>
  <c r="M90" i="71" s="1" a="1"/>
  <c r="M90" i="71" s="1"/>
  <c r="K174" i="71"/>
  <c r="K83" i="71" s="1" a="1"/>
  <c r="K83" i="71" s="1"/>
  <c r="F171" i="71"/>
  <c r="F80" i="71" s="1" a="1"/>
  <c r="F80" i="71" s="1"/>
  <c r="J164" i="71"/>
  <c r="J72" i="71" s="1" a="1"/>
  <c r="J72" i="71" s="1"/>
  <c r="J161" i="71"/>
  <c r="F133" i="71"/>
  <c r="G130" i="71"/>
  <c r="G99" i="71"/>
  <c r="G223" i="71"/>
  <c r="G192" i="71"/>
  <c r="K178" i="71"/>
  <c r="K87" i="71" s="1" a="1"/>
  <c r="K87" i="71" s="1"/>
  <c r="G164" i="71"/>
  <c r="G72" i="71" s="1" a="1"/>
  <c r="G72" i="71" s="1"/>
  <c r="G161" i="71"/>
  <c r="K138" i="71"/>
  <c r="J130" i="71"/>
  <c r="I107" i="71"/>
  <c r="I77" i="71" s="1" a="1"/>
  <c r="I77" i="71" s="1"/>
  <c r="F102" i="71"/>
  <c r="F72" i="71" s="1" a="1"/>
  <c r="F72" i="71" s="1"/>
  <c r="J99" i="71"/>
  <c r="O135" i="71"/>
  <c r="O74" i="71" s="1" a="1"/>
  <c r="O74" i="71" s="1"/>
  <c r="M223" i="71"/>
  <c r="M192" i="71"/>
  <c r="N102" i="71"/>
  <c r="N72" i="71" s="1" a="1"/>
  <c r="N72" i="71" s="1"/>
  <c r="O99" i="71"/>
  <c r="O69" i="71" s="1" a="1"/>
  <c r="O69" i="71" s="1"/>
  <c r="H56" i="71"/>
  <c r="J56" i="71"/>
  <c r="N107" i="71" s="1"/>
  <c r="N77" i="71" s="1" a="1"/>
  <c r="N77" i="71" s="1"/>
  <c r="A57" i="71"/>
  <c r="F57" i="71" s="1"/>
  <c r="D57" i="71"/>
  <c r="H57" i="71"/>
  <c r="J57" i="71"/>
  <c r="A58" i="71"/>
  <c r="F58" i="71" s="1"/>
  <c r="F182" i="71" s="1"/>
  <c r="F91" i="71" s="1" a="1"/>
  <c r="F91" i="71" s="1"/>
  <c r="H58" i="71"/>
  <c r="B182" i="71" s="1"/>
  <c r="B91" i="71" s="1" a="1"/>
  <c r="B91" i="71" s="1"/>
  <c r="J58" i="71"/>
  <c r="L59" i="71"/>
  <c r="F139" i="71"/>
  <c r="F175" i="71"/>
  <c r="F84" i="71" s="1" a="1"/>
  <c r="F84" i="71" s="1"/>
  <c r="F179" i="71"/>
  <c r="F88" i="71" s="1" a="1"/>
  <c r="F88" i="71" s="1"/>
  <c r="H182" i="71"/>
  <c r="H91" i="71" s="1" a="1"/>
  <c r="H91" i="71" s="1"/>
  <c r="C219" i="70"/>
  <c r="E125" i="70"/>
  <c r="E94" i="70"/>
  <c r="A58" i="70"/>
  <c r="A57" i="70"/>
  <c r="C188" i="70"/>
  <c r="E156" i="70"/>
  <c r="A61" i="70"/>
  <c r="A60" i="70"/>
  <c r="A56" i="70"/>
  <c r="D58" i="70"/>
  <c r="J157" i="70" s="1"/>
  <c r="J65" i="70" s="1" a="1"/>
  <c r="J65" i="70" s="1"/>
  <c r="D57" i="70"/>
  <c r="D61" i="70"/>
  <c r="F54" i="70"/>
  <c r="J223" i="70"/>
  <c r="J192" i="70"/>
  <c r="M181" i="70"/>
  <c r="M90" i="70" s="1" a="1"/>
  <c r="M90" i="70" s="1"/>
  <c r="K174" i="70"/>
  <c r="F171" i="70"/>
  <c r="F80" i="70" s="1" a="1"/>
  <c r="F80" i="70" s="1"/>
  <c r="J164" i="70"/>
  <c r="J72" i="70" s="1" a="1"/>
  <c r="J72" i="70" s="1"/>
  <c r="J161" i="70"/>
  <c r="F133" i="70"/>
  <c r="G130" i="70"/>
  <c r="G99" i="70"/>
  <c r="G161" i="70"/>
  <c r="K138" i="70"/>
  <c r="J130" i="70"/>
  <c r="J99" i="70"/>
  <c r="L59" i="70"/>
  <c r="H58" i="70"/>
  <c r="H57" i="70"/>
  <c r="H56" i="70"/>
  <c r="G223" i="70"/>
  <c r="G192" i="70"/>
  <c r="K178" i="70"/>
  <c r="K87" i="70" s="1" a="1"/>
  <c r="K87" i="70" s="1"/>
  <c r="G164" i="70"/>
  <c r="G72" i="70" s="1" a="1"/>
  <c r="G72" i="70" s="1"/>
  <c r="I107" i="70"/>
  <c r="I77" i="70" s="1" a="1"/>
  <c r="I77" i="70" s="1"/>
  <c r="H61" i="70"/>
  <c r="F102" i="70"/>
  <c r="F72" i="70" s="1" a="1"/>
  <c r="F72" i="70" s="1"/>
  <c r="H60" i="70"/>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N71" i="70" a="1"/>
  <c r="N71"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B64" i="70" a="1"/>
  <c r="B64" i="70" s="1"/>
  <c r="A63" i="70" a="1"/>
  <c r="A6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F175" i="70"/>
  <c r="F84" i="70" s="1" a="1"/>
  <c r="F84"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I56" i="70"/>
  <c r="B57" i="70"/>
  <c r="G57" i="70"/>
  <c r="E58" i="70"/>
  <c r="I58" i="70"/>
  <c r="J61" i="70"/>
  <c r="M95" i="70"/>
  <c r="O99" i="70"/>
  <c r="E126" i="70"/>
  <c r="O161" i="70"/>
  <c r="B80" i="70" a="1"/>
  <c r="B80" i="70" s="1"/>
  <c r="H182" i="70"/>
  <c r="H91" i="70" s="1" a="1"/>
  <c r="H91" i="70" s="1"/>
  <c r="O135" i="70"/>
  <c r="O74" i="70" s="1" a="1"/>
  <c r="O74" i="70" s="1"/>
  <c r="M223" i="70"/>
  <c r="M192" i="70"/>
  <c r="J58" i="70"/>
  <c r="J57" i="70"/>
  <c r="J56" i="70"/>
  <c r="N107" i="70" s="1"/>
  <c r="N77" i="70" s="1" a="1"/>
  <c r="N77" i="70" s="1"/>
  <c r="B56" i="70"/>
  <c r="G56" i="70"/>
  <c r="E57" i="70"/>
  <c r="I57" i="70"/>
  <c r="B58" i="70"/>
  <c r="G58" i="70"/>
  <c r="E60" i="70"/>
  <c r="J60" i="70"/>
  <c r="D65" i="70"/>
  <c r="E95" i="70"/>
  <c r="M126" i="70"/>
  <c r="H83" i="70" a="1"/>
  <c r="H83" i="70" s="1"/>
  <c r="B87" i="70" a="1"/>
  <c r="B87" i="70" s="1"/>
  <c r="H219" i="70" a="1"/>
  <c r="H219" i="70"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Q171" i="69"/>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Q179" i="69"/>
  <c r="P135" i="69"/>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K10" i="69" a="1"/>
  <c r="K10" i="69" s="1"/>
  <c r="H188" i="69" a="1"/>
  <c r="H188" i="69" s="1"/>
  <c r="H126" i="69" a="1"/>
  <c r="H126" i="69" s="1"/>
  <c r="H95" i="69" a="1"/>
  <c r="H95" i="69" s="1"/>
  <c r="B61" i="69"/>
  <c r="B60" i="69"/>
  <c r="E157" i="69"/>
  <c r="E61" i="69"/>
  <c r="M157" i="69"/>
  <c r="M219" i="69"/>
  <c r="M65" i="69"/>
  <c r="G61" i="69"/>
  <c r="O223" i="69"/>
  <c r="O192" i="69"/>
  <c r="O130" i="69"/>
  <c r="L99" i="69"/>
  <c r="N164" i="69"/>
  <c r="N72" i="69" s="1" a="1"/>
  <c r="N72" i="69" s="1"/>
  <c r="I61" i="69"/>
  <c r="I60" i="69"/>
  <c r="E56" i="69"/>
  <c r="F56" i="69" s="1"/>
  <c r="I56" i="69"/>
  <c r="B57" i="69"/>
  <c r="G57" i="69"/>
  <c r="E58" i="69"/>
  <c r="I58" i="69"/>
  <c r="F61" i="69"/>
  <c r="M95" i="69"/>
  <c r="E126" i="69"/>
  <c r="O161" i="69"/>
  <c r="B80" i="69" a="1"/>
  <c r="B80" i="69" s="1"/>
  <c r="C219" i="69"/>
  <c r="E125" i="69"/>
  <c r="E94" i="69"/>
  <c r="A58" i="69"/>
  <c r="F58" i="69" s="1"/>
  <c r="A57" i="69"/>
  <c r="D58" i="69"/>
  <c r="J157" i="69" s="1"/>
  <c r="J65" i="69" s="1" a="1"/>
  <c r="J65" i="69" s="1"/>
  <c r="D57" i="69"/>
  <c r="F54" i="69"/>
  <c r="J223" i="69"/>
  <c r="J192" i="69"/>
  <c r="M181" i="69"/>
  <c r="M90" i="69" s="1" a="1"/>
  <c r="M90" i="69" s="1"/>
  <c r="K174" i="69"/>
  <c r="F171" i="69"/>
  <c r="F80" i="69" s="1" a="1"/>
  <c r="F80" i="69" s="1"/>
  <c r="J164" i="69"/>
  <c r="J72" i="69" s="1" a="1"/>
  <c r="J72" i="69" s="1"/>
  <c r="J161" i="69"/>
  <c r="F133" i="69"/>
  <c r="F72" i="69" s="1" a="1"/>
  <c r="F72" i="69" s="1"/>
  <c r="G130" i="69"/>
  <c r="G99" i="69"/>
  <c r="G161" i="69"/>
  <c r="K138" i="69"/>
  <c r="J130" i="69"/>
  <c r="J99" i="69"/>
  <c r="L59" i="69"/>
  <c r="H58" i="69"/>
  <c r="H57" i="69"/>
  <c r="H56" i="69"/>
  <c r="O135" i="69"/>
  <c r="O74" i="69" s="1" a="1"/>
  <c r="O74" i="69" s="1"/>
  <c r="M223" i="69"/>
  <c r="M192" i="69"/>
  <c r="J58" i="69"/>
  <c r="J57" i="69"/>
  <c r="J56" i="69"/>
  <c r="N107" i="69" s="1"/>
  <c r="N77" i="69" s="1" a="1"/>
  <c r="N77" i="69" s="1"/>
  <c r="B56" i="69"/>
  <c r="G56" i="69"/>
  <c r="E57" i="69"/>
  <c r="I57" i="69"/>
  <c r="B58" i="69"/>
  <c r="G58" i="69"/>
  <c r="E60" i="69"/>
  <c r="F60" i="69" s="1"/>
  <c r="J60" i="69"/>
  <c r="D61" i="69"/>
  <c r="H61" i="69"/>
  <c r="D65" i="69"/>
  <c r="E95" i="69"/>
  <c r="I107" i="69"/>
  <c r="I77" i="69" s="1" a="1"/>
  <c r="I77" i="69" s="1"/>
  <c r="M126" i="69"/>
  <c r="E156" i="69"/>
  <c r="G164" i="69"/>
  <c r="G72" i="69" s="1" a="1"/>
  <c r="G72" i="69" s="1"/>
  <c r="H83" i="69" a="1"/>
  <c r="H83" i="69" s="1"/>
  <c r="B87" i="69" a="1"/>
  <c r="B87" i="69" s="1"/>
  <c r="K178" i="69"/>
  <c r="K87" i="69" s="1" a="1"/>
  <c r="K87" i="69" s="1"/>
  <c r="C188" i="69"/>
  <c r="G192" i="69"/>
  <c r="H219" i="69" a="1"/>
  <c r="H219" i="69" s="1"/>
  <c r="G223" i="69"/>
  <c r="C219" i="68"/>
  <c r="E125" i="68"/>
  <c r="E94" i="68"/>
  <c r="A58" i="68"/>
  <c r="A57" i="68"/>
  <c r="F57" i="68" s="1"/>
  <c r="C188" i="68"/>
  <c r="E156" i="68"/>
  <c r="A61" i="68"/>
  <c r="A60" i="68"/>
  <c r="A56" i="68"/>
  <c r="D58" i="68"/>
  <c r="J157" i="68" s="1"/>
  <c r="J65" i="68" s="1" a="1"/>
  <c r="J65" i="68" s="1"/>
  <c r="D57" i="68"/>
  <c r="F54" i="68"/>
  <c r="J223" i="68"/>
  <c r="J192" i="68"/>
  <c r="M181" i="68"/>
  <c r="M90" i="68" s="1" a="1"/>
  <c r="M90" i="68" s="1"/>
  <c r="K174" i="68"/>
  <c r="F175" i="68" s="1"/>
  <c r="F84" i="68" s="1" a="1"/>
  <c r="F84" i="68" s="1"/>
  <c r="F171" i="68"/>
  <c r="F80" i="68" s="1" a="1"/>
  <c r="F80" i="68" s="1"/>
  <c r="J164" i="68"/>
  <c r="J72" i="68" s="1" a="1"/>
  <c r="J72" i="68" s="1"/>
  <c r="J161" i="68"/>
  <c r="F133" i="68"/>
  <c r="G130" i="68"/>
  <c r="G99" i="68"/>
  <c r="G161" i="68"/>
  <c r="K138" i="68"/>
  <c r="J130" i="68"/>
  <c r="J99" i="68"/>
  <c r="J69" i="68" s="1" a="1"/>
  <c r="J69" i="68" s="1"/>
  <c r="L59" i="68"/>
  <c r="H58" i="68"/>
  <c r="H57" i="68"/>
  <c r="H56" i="68"/>
  <c r="G223" i="68"/>
  <c r="G192" i="68"/>
  <c r="K178" i="68"/>
  <c r="K87" i="68" s="1" a="1"/>
  <c r="K87" i="68" s="1"/>
  <c r="G164" i="68"/>
  <c r="G72" i="68" s="1" a="1"/>
  <c r="G72" i="68" s="1"/>
  <c r="I107" i="68"/>
  <c r="I77" i="68" s="1" a="1"/>
  <c r="I77" i="68" s="1"/>
  <c r="F102" i="68"/>
  <c r="F72" i="68" s="1" a="1"/>
  <c r="F72" i="68" s="1"/>
  <c r="H60" i="68"/>
  <c r="O135" i="68"/>
  <c r="O74" i="68" s="1" a="1"/>
  <c r="O74" i="68" s="1"/>
  <c r="M223" i="68"/>
  <c r="M192" i="68"/>
  <c r="J58" i="68"/>
  <c r="J57" i="68"/>
  <c r="J56" i="68"/>
  <c r="N107" i="68" s="1"/>
  <c r="N77" i="68" s="1" a="1"/>
  <c r="N77" i="68" s="1"/>
  <c r="N102" i="68"/>
  <c r="O99" i="68"/>
  <c r="J61" i="68"/>
  <c r="D61" i="68"/>
  <c r="A63" i="68" a="1"/>
  <c r="A63" i="68" s="1"/>
  <c r="F64" i="68" a="1"/>
  <c r="F64" i="68" s="1"/>
  <c r="O64" i="68" a="1"/>
  <c r="O64" i="68" s="1"/>
  <c r="B66" i="68" a="1"/>
  <c r="B66" i="68" s="1"/>
  <c r="B67" i="68" a="1"/>
  <c r="B67" i="68" s="1"/>
  <c r="L68" i="68" a="1"/>
  <c r="L68" i="68" s="1"/>
  <c r="K69" i="68" a="1"/>
  <c r="K69" i="68" s="1"/>
  <c r="P69" i="68" a="1"/>
  <c r="P69" i="68" s="1"/>
  <c r="K70" i="68" a="1"/>
  <c r="K70" i="68" s="1"/>
  <c r="N71" i="68" a="1"/>
  <c r="N71" i="68" s="1"/>
  <c r="D74" i="68" a="1"/>
  <c r="D74" i="68" s="1"/>
  <c r="M74" i="68" a="1"/>
  <c r="M74" i="68" s="1"/>
  <c r="L75" i="68" a="1"/>
  <c r="L75" i="68" s="1"/>
  <c r="D64" i="68" a="1"/>
  <c r="D64"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Q171" i="68"/>
  <c r="J90" i="68" a="1"/>
  <c r="J90" i="68" s="1"/>
  <c r="O79" i="68" a="1"/>
  <c r="O79" i="68" s="1"/>
  <c r="M77" i="68" a="1"/>
  <c r="M77" i="68" s="1"/>
  <c r="J77" i="68" a="1"/>
  <c r="J77" i="68" s="1"/>
  <c r="Q179" i="68"/>
  <c r="P135" i="68"/>
  <c r="F90" i="68" a="1"/>
  <c r="F90" i="68" s="1"/>
  <c r="A79" i="68" a="1"/>
  <c r="A79" i="68" s="1"/>
  <c r="E78" i="68" a="1"/>
  <c r="E78" i="68" s="1"/>
  <c r="F77" i="68" a="1"/>
  <c r="F77" i="68" s="1"/>
  <c r="D77" i="68" a="1"/>
  <c r="D77" i="68" s="1"/>
  <c r="B76" i="68" a="1"/>
  <c r="B76" i="68" s="1"/>
  <c r="F75" i="68" a="1"/>
  <c r="F75" i="68" s="1"/>
  <c r="D75" i="68" a="1"/>
  <c r="D75" i="68" s="1"/>
  <c r="N74" i="68" a="1"/>
  <c r="N74" i="68" s="1"/>
  <c r="L74" i="68" a="1"/>
  <c r="L74" i="68" s="1"/>
  <c r="E74" i="68" a="1"/>
  <c r="E74" i="68" s="1"/>
  <c r="L73" i="68" a="1"/>
  <c r="L73" i="68" s="1"/>
  <c r="L72" i="68" a="1"/>
  <c r="L72" i="68" s="1"/>
  <c r="H72" i="68" a="1"/>
  <c r="H72" i="68" s="1"/>
  <c r="K71" i="68" a="1"/>
  <c r="K71" i="68" s="1"/>
  <c r="B71" i="68" a="1"/>
  <c r="B71" i="68" s="1"/>
  <c r="J70" i="68" a="1"/>
  <c r="J70" i="68" s="1"/>
  <c r="B70" i="68" a="1"/>
  <c r="B70" i="68" s="1"/>
  <c r="H69" i="68" a="1"/>
  <c r="H69" i="68" s="1"/>
  <c r="O68" i="68" a="1"/>
  <c r="O68" i="68" s="1"/>
  <c r="J68" i="68" a="1"/>
  <c r="J68" i="68" s="1"/>
  <c r="B68" i="68" a="1"/>
  <c r="B68" i="68" s="1"/>
  <c r="M64" i="68" a="1"/>
  <c r="M64" i="68" s="1"/>
  <c r="B63" i="68" a="1"/>
  <c r="B63" i="68" s="1"/>
  <c r="L54" i="68" a="1"/>
  <c r="L54" i="68" s="1"/>
  <c r="H157" i="68"/>
  <c r="J60" i="68"/>
  <c r="H61" i="68"/>
  <c r="B64" i="68" a="1"/>
  <c r="B64" i="68" s="1"/>
  <c r="J64" i="68" a="1"/>
  <c r="J64" i="68" s="1"/>
  <c r="D65" i="68"/>
  <c r="N65" i="68" a="1"/>
  <c r="N65" i="68" s="1"/>
  <c r="F68" i="68" a="1"/>
  <c r="F68" i="68" s="1"/>
  <c r="I69" i="68" a="1"/>
  <c r="I69" i="68" s="1"/>
  <c r="N69" i="68" a="1"/>
  <c r="N69" i="68" s="1"/>
  <c r="I70" i="68" a="1"/>
  <c r="I70" i="68" s="1"/>
  <c r="G71" i="68" a="1"/>
  <c r="G71" i="68" s="1"/>
  <c r="O73" i="68" a="1"/>
  <c r="O73" i="68" s="1"/>
  <c r="F74" i="68" a="1"/>
  <c r="F74" i="68" s="1"/>
  <c r="E75" i="68" a="1"/>
  <c r="E75" i="68" s="1"/>
  <c r="B77" i="68" a="1"/>
  <c r="B77" i="68" s="1"/>
  <c r="H77" i="68" a="1"/>
  <c r="H77" i="68" s="1"/>
  <c r="H188" i="68" a="1"/>
  <c r="H188" i="68" s="1"/>
  <c r="H126" i="68" a="1"/>
  <c r="H126" i="68" s="1"/>
  <c r="H95" i="68" a="1"/>
  <c r="H95" i="68" s="1"/>
  <c r="B61" i="68"/>
  <c r="B60" i="68"/>
  <c r="E157" i="68"/>
  <c r="E61" i="68"/>
  <c r="M157" i="68"/>
  <c r="M219" i="68"/>
  <c r="M65" i="68"/>
  <c r="G61" i="68"/>
  <c r="O223" i="68"/>
  <c r="O192" i="68"/>
  <c r="O130" i="68"/>
  <c r="L99" i="68"/>
  <c r="L69" i="68" s="1" a="1"/>
  <c r="L69" i="68" s="1"/>
  <c r="N164" i="68"/>
  <c r="I61" i="68"/>
  <c r="I60" i="68"/>
  <c r="E56" i="68"/>
  <c r="I56" i="68"/>
  <c r="B57" i="68"/>
  <c r="G57" i="68"/>
  <c r="E58" i="68"/>
  <c r="I58" i="68"/>
  <c r="M95" i="68"/>
  <c r="E126" i="68"/>
  <c r="O161" i="68"/>
  <c r="B80" i="68" a="1"/>
  <c r="B80" i="68" s="1"/>
  <c r="H182" i="68"/>
  <c r="H91" i="68" s="1" a="1"/>
  <c r="H91" i="68" s="1"/>
  <c r="E95"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H157"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D64" i="67" a="1"/>
  <c r="D64" i="67" s="1"/>
  <c r="C219" i="67"/>
  <c r="E125" i="67"/>
  <c r="E94" i="67"/>
  <c r="A58" i="67"/>
  <c r="A57" i="67"/>
  <c r="F57" i="67" s="1"/>
  <c r="C188" i="67"/>
  <c r="E156" i="67"/>
  <c r="A61" i="67"/>
  <c r="A60" i="67"/>
  <c r="A56" i="67"/>
  <c r="D58" i="67"/>
  <c r="J157" i="67" s="1"/>
  <c r="J65" i="67" s="1" a="1"/>
  <c r="J65" i="67" s="1"/>
  <c r="D57" i="67"/>
  <c r="F54" i="67"/>
  <c r="J223" i="67"/>
  <c r="J192" i="67"/>
  <c r="M181" i="67"/>
  <c r="M90" i="67" s="1" a="1"/>
  <c r="M90" i="67" s="1"/>
  <c r="K174" i="67"/>
  <c r="F171" i="67"/>
  <c r="F80" i="67" s="1" a="1"/>
  <c r="F80" i="67" s="1"/>
  <c r="J164" i="67"/>
  <c r="J72" i="67" s="1" a="1"/>
  <c r="J72" i="67" s="1"/>
  <c r="J161" i="67"/>
  <c r="F133" i="67"/>
  <c r="G130" i="67"/>
  <c r="G99" i="67"/>
  <c r="G161" i="67"/>
  <c r="K138" i="67"/>
  <c r="J130" i="67"/>
  <c r="J99" i="67"/>
  <c r="J69" i="67" s="1" a="1"/>
  <c r="J69" i="67" s="1"/>
  <c r="L59" i="67"/>
  <c r="H58" i="67"/>
  <c r="H57" i="67"/>
  <c r="H56" i="67"/>
  <c r="G223" i="67"/>
  <c r="G192" i="67"/>
  <c r="K178" i="67"/>
  <c r="K87" i="67" s="1" a="1"/>
  <c r="K87" i="67" s="1"/>
  <c r="G164" i="67"/>
  <c r="G72" i="67" s="1" a="1"/>
  <c r="G72" i="67" s="1"/>
  <c r="I107" i="67"/>
  <c r="I77" i="67" s="1" a="1"/>
  <c r="I77" i="67" s="1"/>
  <c r="F102" i="67"/>
  <c r="F72" i="67" s="1" a="1"/>
  <c r="F72" i="67" s="1"/>
  <c r="H60" i="67"/>
  <c r="O135" i="67"/>
  <c r="O74" i="67" s="1" a="1"/>
  <c r="O74" i="67" s="1"/>
  <c r="M223" i="67"/>
  <c r="M192" i="67"/>
  <c r="J58" i="67"/>
  <c r="J57" i="67"/>
  <c r="J56" i="67"/>
  <c r="N107" i="67" s="1"/>
  <c r="N77" i="67" s="1" a="1"/>
  <c r="N77" i="67" s="1"/>
  <c r="N102" i="67"/>
  <c r="O99" i="67"/>
  <c r="J61" i="67"/>
  <c r="D61" i="67"/>
  <c r="B66" i="67" a="1"/>
  <c r="B66" i="67" s="1"/>
  <c r="B67" i="67" a="1"/>
  <c r="B67" i="67" s="1"/>
  <c r="L68" i="67" a="1"/>
  <c r="L68" i="67" s="1"/>
  <c r="K69" i="67" a="1"/>
  <c r="K69" i="67" s="1"/>
  <c r="P69" i="67" a="1"/>
  <c r="P69" i="67" s="1"/>
  <c r="K70" i="67" a="1"/>
  <c r="K70" i="67" s="1"/>
  <c r="N71" i="67" a="1"/>
  <c r="N71" i="67" s="1"/>
  <c r="D74" i="67" a="1"/>
  <c r="D74" i="67" s="1"/>
  <c r="M74" i="67" a="1"/>
  <c r="M74" i="67" s="1"/>
  <c r="L75" i="67" a="1"/>
  <c r="L75" i="67" s="1"/>
  <c r="F175" i="67"/>
  <c r="F84" i="67" s="1" a="1"/>
  <c r="F84" i="67" s="1"/>
  <c r="H188" i="67" a="1"/>
  <c r="H188" i="67" s="1"/>
  <c r="H126" i="67" a="1"/>
  <c r="H126" i="67" s="1"/>
  <c r="H95" i="67" a="1"/>
  <c r="H95" i="67" s="1"/>
  <c r="B61" i="67"/>
  <c r="B60" i="67"/>
  <c r="E157" i="67"/>
  <c r="E61" i="67"/>
  <c r="M157" i="67"/>
  <c r="M219" i="67"/>
  <c r="M65" i="67"/>
  <c r="G61" i="67"/>
  <c r="O223" i="67"/>
  <c r="O192" i="67"/>
  <c r="O130" i="67"/>
  <c r="L99" i="67"/>
  <c r="L69" i="67" s="1" a="1"/>
  <c r="L69" i="67" s="1"/>
  <c r="N164" i="67"/>
  <c r="I61" i="67"/>
  <c r="I60" i="67"/>
  <c r="E56" i="67"/>
  <c r="I56" i="67"/>
  <c r="B57" i="67"/>
  <c r="G57" i="67"/>
  <c r="E58" i="67"/>
  <c r="I58" i="67"/>
  <c r="M95" i="67"/>
  <c r="E126" i="67"/>
  <c r="O161" i="67"/>
  <c r="B80" i="67" a="1"/>
  <c r="B80" i="67" s="1"/>
  <c r="H182" i="67"/>
  <c r="H91" i="67" s="1" a="1"/>
  <c r="H91" i="67" s="1"/>
  <c r="E95" i="67"/>
  <c r="H83" i="67" a="1"/>
  <c r="H83" i="67" s="1"/>
  <c r="B87" i="67" a="1"/>
  <c r="B87" i="67" s="1"/>
  <c r="H219" i="67" a="1"/>
  <c r="H219" i="67" s="1"/>
  <c r="H218" i="66" a="1"/>
  <c r="H218" i="66" s="1"/>
  <c r="P180" i="66"/>
  <c r="Q175" i="66"/>
  <c r="P171" i="66"/>
  <c r="Q170" i="66"/>
  <c r="Q135" i="66"/>
  <c r="H125" i="66" a="1"/>
  <c r="H125" i="66" s="1"/>
  <c r="Q104" i="66"/>
  <c r="Q103" i="66"/>
  <c r="H94" i="66" a="1"/>
  <c r="H94" i="66" s="1"/>
  <c r="O87" i="66" a="1"/>
  <c r="O87" i="66" s="1"/>
  <c r="N87" i="66" a="1"/>
  <c r="N87" i="66" s="1"/>
  <c r="H87" i="66" a="1"/>
  <c r="H87" i="66" s="1"/>
  <c r="E87" i="66" a="1"/>
  <c r="E87" i="66" s="1"/>
  <c r="A86" i="66" a="1"/>
  <c r="A86" i="66" s="1"/>
  <c r="H187" i="66" a="1"/>
  <c r="H187" i="66" s="1"/>
  <c r="Q180" i="66"/>
  <c r="P175" i="66"/>
  <c r="Q174" i="66"/>
  <c r="Q134" i="66"/>
  <c r="P104" i="66"/>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Q171" i="66"/>
  <c r="J90" i="66" a="1"/>
  <c r="J90" i="66" s="1"/>
  <c r="O79" i="66" a="1"/>
  <c r="O79" i="66" s="1"/>
  <c r="M77" i="66" a="1"/>
  <c r="M77" i="66" s="1"/>
  <c r="J77" i="66" a="1"/>
  <c r="J77" i="66" s="1"/>
  <c r="H77" i="66" a="1"/>
  <c r="H77" i="66" s="1"/>
  <c r="E77" i="66" a="1"/>
  <c r="E77" i="66" s="1"/>
  <c r="B77" i="66" a="1"/>
  <c r="B77" i="66" s="1"/>
  <c r="L75" i="66" a="1"/>
  <c r="L75" i="66" s="1"/>
  <c r="E75" i="66" a="1"/>
  <c r="E75" i="66" s="1"/>
  <c r="M74" i="66" a="1"/>
  <c r="M74" i="66" s="1"/>
  <c r="F74" i="66" a="1"/>
  <c r="F74" i="66" s="1"/>
  <c r="D74" i="66" a="1"/>
  <c r="D74" i="66" s="1"/>
  <c r="O73" i="66" a="1"/>
  <c r="O73" i="66" s="1"/>
  <c r="G71" i="66" a="1"/>
  <c r="G71" i="66" s="1"/>
  <c r="K70" i="66" a="1"/>
  <c r="K70" i="66" s="1"/>
  <c r="I70" i="66" a="1"/>
  <c r="I70" i="66" s="1"/>
  <c r="P69" i="66" a="1"/>
  <c r="P69" i="66" s="1"/>
  <c r="N69" i="66" a="1"/>
  <c r="N69" i="66" s="1"/>
  <c r="K69" i="66" a="1"/>
  <c r="K69" i="66" s="1"/>
  <c r="I69" i="66" a="1"/>
  <c r="I69" i="66" s="1"/>
  <c r="L68" i="66" a="1"/>
  <c r="L68" i="66" s="1"/>
  <c r="F68" i="66" a="1"/>
  <c r="F68" i="66" s="1"/>
  <c r="B67" i="66" a="1"/>
  <c r="B67" i="66" s="1"/>
  <c r="B66" i="66" a="1"/>
  <c r="B66" i="66" s="1"/>
  <c r="N65" i="66" a="1"/>
  <c r="N65" i="66" s="1"/>
  <c r="O64" i="66" a="1"/>
  <c r="O64" i="66" s="1"/>
  <c r="J64" i="66" a="1"/>
  <c r="J64" i="66" s="1"/>
  <c r="F64" i="66" a="1"/>
  <c r="F64" i="66" s="1"/>
  <c r="A63" i="66" a="1"/>
  <c r="A63" i="66" s="1"/>
  <c r="D53" i="66" a="1"/>
  <c r="D53" i="66" s="1"/>
  <c r="Q179" i="66"/>
  <c r="P135" i="66"/>
  <c r="F90" i="66" a="1"/>
  <c r="F90" i="66" s="1"/>
  <c r="A79" i="66" a="1"/>
  <c r="A79" i="66" s="1"/>
  <c r="E78" i="66" a="1"/>
  <c r="E78" i="66" s="1"/>
  <c r="F77" i="66" a="1"/>
  <c r="F77" i="66" s="1"/>
  <c r="D77" i="66" a="1"/>
  <c r="D77" i="66" s="1"/>
  <c r="B76" i="66" a="1"/>
  <c r="B76" i="66" s="1"/>
  <c r="F75" i="66" a="1"/>
  <c r="F75" i="66" s="1"/>
  <c r="D75" i="66" a="1"/>
  <c r="D75" i="66" s="1"/>
  <c r="N74" i="66" a="1"/>
  <c r="N74" i="66" s="1"/>
  <c r="L74" i="66" a="1"/>
  <c r="L74" i="66" s="1"/>
  <c r="E74" i="66" a="1"/>
  <c r="E74" i="66" s="1"/>
  <c r="L73" i="66" a="1"/>
  <c r="L73" i="66" s="1"/>
  <c r="L72" i="66" a="1"/>
  <c r="L72" i="66" s="1"/>
  <c r="H72" i="66" a="1"/>
  <c r="H72" i="66" s="1"/>
  <c r="K71" i="66" a="1"/>
  <c r="K71" i="66" s="1"/>
  <c r="B71" i="66" a="1"/>
  <c r="B71" i="66" s="1"/>
  <c r="J70" i="66" a="1"/>
  <c r="J70" i="66" s="1"/>
  <c r="B70" i="66" a="1"/>
  <c r="B70" i="66" s="1"/>
  <c r="H69" i="66" a="1"/>
  <c r="H69" i="66" s="1"/>
  <c r="O68" i="66" a="1"/>
  <c r="O68" i="66" s="1"/>
  <c r="J68" i="66" a="1"/>
  <c r="J68" i="66" s="1"/>
  <c r="B68" i="66" a="1"/>
  <c r="B68" i="66" s="1"/>
  <c r="M64" i="66" a="1"/>
  <c r="M64" i="66" s="1"/>
  <c r="D64" i="66" a="1"/>
  <c r="D64" i="66" s="1"/>
  <c r="B63" i="66" a="1"/>
  <c r="B63" i="66" s="1"/>
  <c r="L54" i="66" a="1"/>
  <c r="L54" i="66" s="1"/>
  <c r="B64" i="66" a="1"/>
  <c r="B64" i="66" s="1"/>
  <c r="N71" i="66" a="1"/>
  <c r="N71" i="66" s="1"/>
  <c r="H188" i="66" a="1"/>
  <c r="H188" i="66" s="1"/>
  <c r="H126" i="66" a="1"/>
  <c r="H126" i="66" s="1"/>
  <c r="H95" i="66" a="1"/>
  <c r="H95" i="66" s="1"/>
  <c r="B61" i="66"/>
  <c r="B60" i="66"/>
  <c r="E157" i="66"/>
  <c r="E61" i="66"/>
  <c r="M157" i="66"/>
  <c r="M219" i="66"/>
  <c r="M65" i="66"/>
  <c r="G61" i="66"/>
  <c r="O223" i="66"/>
  <c r="O192" i="66"/>
  <c r="O130" i="66"/>
  <c r="L99" i="66"/>
  <c r="N164" i="66"/>
  <c r="N72" i="66" s="1" a="1"/>
  <c r="N72" i="66" s="1"/>
  <c r="I61" i="66"/>
  <c r="I60" i="66"/>
  <c r="E56" i="66"/>
  <c r="F56" i="66" s="1"/>
  <c r="I56" i="66"/>
  <c r="B57" i="66"/>
  <c r="G57" i="66"/>
  <c r="E58" i="66"/>
  <c r="I58" i="66"/>
  <c r="F61" i="66"/>
  <c r="M95" i="66"/>
  <c r="O99" i="66"/>
  <c r="E126" i="66"/>
  <c r="O161" i="66"/>
  <c r="B80" i="66" a="1"/>
  <c r="B80" i="66" s="1"/>
  <c r="C219" i="66"/>
  <c r="E125" i="66"/>
  <c r="E94" i="66"/>
  <c r="A58" i="66"/>
  <c r="A57" i="66"/>
  <c r="D58" i="66"/>
  <c r="J157" i="66" s="1"/>
  <c r="J65" i="66" s="1" a="1"/>
  <c r="J65" i="66" s="1"/>
  <c r="D57" i="66"/>
  <c r="F54" i="66"/>
  <c r="J223" i="66"/>
  <c r="J192" i="66"/>
  <c r="M181" i="66"/>
  <c r="M90" i="66" s="1" a="1"/>
  <c r="M90" i="66" s="1"/>
  <c r="K174" i="66"/>
  <c r="F171" i="66"/>
  <c r="F80" i="66" s="1" a="1"/>
  <c r="F80" i="66" s="1"/>
  <c r="J164" i="66"/>
  <c r="J72" i="66" s="1" a="1"/>
  <c r="J72" i="66" s="1"/>
  <c r="J161" i="66"/>
  <c r="F133" i="66"/>
  <c r="F72" i="66" s="1" a="1"/>
  <c r="F72" i="66" s="1"/>
  <c r="G130" i="66"/>
  <c r="G99" i="66"/>
  <c r="G161" i="66"/>
  <c r="K138" i="66"/>
  <c r="J130" i="66"/>
  <c r="J99" i="66"/>
  <c r="L59" i="66"/>
  <c r="H58" i="66"/>
  <c r="B182" i="66" s="1"/>
  <c r="B91" i="66" s="1" a="1"/>
  <c r="B91" i="66" s="1"/>
  <c r="H57" i="66"/>
  <c r="H56" i="66"/>
  <c r="O135" i="66"/>
  <c r="O74" i="66" s="1" a="1"/>
  <c r="O74" i="66" s="1"/>
  <c r="M223" i="66"/>
  <c r="M192" i="66"/>
  <c r="J58" i="66"/>
  <c r="J57" i="66"/>
  <c r="J56" i="66"/>
  <c r="N107" i="66" s="1"/>
  <c r="N77" i="66" s="1" a="1"/>
  <c r="N77" i="66" s="1"/>
  <c r="B56" i="66"/>
  <c r="G56" i="66"/>
  <c r="E57" i="66"/>
  <c r="I57" i="66"/>
  <c r="B58" i="66"/>
  <c r="G58" i="66"/>
  <c r="E60" i="66"/>
  <c r="F60" i="66" s="1"/>
  <c r="J60" i="66"/>
  <c r="L60" i="66" s="1"/>
  <c r="D61" i="66"/>
  <c r="H61" i="66"/>
  <c r="D65" i="66"/>
  <c r="E95" i="66"/>
  <c r="I107" i="66"/>
  <c r="I77" i="66" s="1" a="1"/>
  <c r="I77" i="66" s="1"/>
  <c r="M126" i="66"/>
  <c r="E156" i="66"/>
  <c r="G164" i="66"/>
  <c r="G72" i="66" s="1" a="1"/>
  <c r="G72" i="66" s="1"/>
  <c r="H83" i="66" a="1"/>
  <c r="H83" i="66" s="1"/>
  <c r="B87" i="66" a="1"/>
  <c r="B87" i="66" s="1"/>
  <c r="K178" i="66"/>
  <c r="K87" i="66" s="1" a="1"/>
  <c r="K87" i="66" s="1"/>
  <c r="C188" i="66"/>
  <c r="O188" i="66" s="1"/>
  <c r="B192" i="66" s="1"/>
  <c r="G192" i="66"/>
  <c r="H219" i="66" a="1"/>
  <c r="H219" i="66" s="1"/>
  <c r="G223" i="66"/>
  <c r="S10" i="74" a="1"/>
  <c r="S10" i="74" s="1"/>
  <c r="S3" i="67" a="1"/>
  <c r="S3" i="67" s="1"/>
  <c r="S10" i="67" a="1"/>
  <c r="S10" i="67" s="1"/>
  <c r="AP6" i="67"/>
  <c r="AP7" i="67"/>
  <c r="S3" i="68" a="1"/>
  <c r="S3" i="68" s="1"/>
  <c r="AP6" i="68"/>
  <c r="AP7" i="68"/>
  <c r="AP4" i="68"/>
  <c r="S10" i="69" a="1"/>
  <c r="S10" i="69" s="1"/>
  <c r="S3" i="70" a="1"/>
  <c r="S3" i="70" s="1"/>
  <c r="S10" i="70" a="1"/>
  <c r="S10" i="70" s="1"/>
  <c r="AP6" i="70"/>
  <c r="AP7" i="70"/>
  <c r="AP4" i="70"/>
  <c r="S3" i="71" a="1"/>
  <c r="S3" i="71" s="1"/>
  <c r="AP6" i="71"/>
  <c r="AP7" i="71"/>
  <c r="S10" i="71" a="1"/>
  <c r="S10" i="71" s="1"/>
  <c r="S3" i="72" a="1"/>
  <c r="S3" i="72" s="1"/>
  <c r="AP6" i="72"/>
  <c r="AP7" i="72"/>
  <c r="AP4" i="72"/>
  <c r="S10" i="73" a="1"/>
  <c r="S10" i="73" s="1"/>
  <c r="S3" i="74" a="1"/>
  <c r="S3" i="74" s="1"/>
  <c r="AP6" i="74"/>
  <c r="AP7" i="74"/>
  <c r="AP4" i="74"/>
  <c r="H10" i="74" a="1"/>
  <c r="H10" i="74" s="1"/>
  <c r="S3" i="75" a="1"/>
  <c r="S3" i="75" s="1"/>
  <c r="AP6" i="75"/>
  <c r="AP7" i="75"/>
  <c r="S10" i="75" a="1"/>
  <c r="S10" i="75" s="1"/>
  <c r="S10" i="76" a="1"/>
  <c r="S10" i="76" s="1"/>
  <c r="S3" i="77" a="1"/>
  <c r="S3" i="77" s="1"/>
  <c r="S10" i="77" a="1"/>
  <c r="S10" i="77" s="1"/>
  <c r="AP6" i="77"/>
  <c r="AP7" i="77"/>
  <c r="AP4" i="77"/>
  <c r="Z15" i="77" a="1"/>
  <c r="Z15" i="77" s="1"/>
  <c r="A16" i="77"/>
  <c r="B15" i="77"/>
  <c r="AB16" i="77" a="1"/>
  <c r="AB16" i="77" s="1"/>
  <c r="AA16" i="77" a="1"/>
  <c r="AA16" i="77" s="1"/>
  <c r="AB18" i="77" a="1"/>
  <c r="AB18" i="77" s="1"/>
  <c r="AA18" i="77" a="1"/>
  <c r="AA18" i="77" s="1"/>
  <c r="AB21" i="77" a="1"/>
  <c r="AB21" i="77" s="1"/>
  <c r="AA21" i="77" a="1"/>
  <c r="AA21" i="77" s="1"/>
  <c r="AB14" i="77" a="1"/>
  <c r="AB14" i="77" s="1"/>
  <c r="AA14" i="77" a="1"/>
  <c r="AA14" i="77" s="1"/>
  <c r="AB17" i="77" a="1"/>
  <c r="AB17" i="77" s="1"/>
  <c r="AA17" i="77" a="1"/>
  <c r="AA17" i="77" s="1"/>
  <c r="AB19" i="77" a="1"/>
  <c r="AB19" i="77" s="1"/>
  <c r="AA19" i="77" a="1"/>
  <c r="AA19"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Z14" i="77" a="1"/>
  <c r="Z14" i="77" s="1"/>
  <c r="S14" i="77" s="1" a="1"/>
  <c r="S14" i="77" s="1"/>
  <c r="AA39" i="77" a="1"/>
  <c r="AA39" i="77" s="1"/>
  <c r="AA41" i="77" a="1"/>
  <c r="AA41" i="77" s="1"/>
  <c r="AB43" i="77" a="1"/>
  <c r="AB43" i="77" s="1"/>
  <c r="AA43" i="77" a="1"/>
  <c r="AA43" i="77" s="1"/>
  <c r="H44" i="77"/>
  <c r="I44" i="77"/>
  <c r="AA13" i="77" a="1"/>
  <c r="AA13" i="77" s="1"/>
  <c r="AB13" i="77" a="1"/>
  <c r="AB13" i="77" s="1"/>
  <c r="AI13" i="77" s="1"/>
  <c r="B14" i="77"/>
  <c r="S15" i="77" a="1"/>
  <c r="S15" i="77" s="1"/>
  <c r="AA15" i="77" a="1"/>
  <c r="AA15" i="77" s="1"/>
  <c r="AA20" i="77" a="1"/>
  <c r="AA20" i="77" s="1"/>
  <c r="H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I44" i="76"/>
  <c r="B13" i="75"/>
  <c r="A14" i="75"/>
  <c r="Z14" i="75" s="1" a="1"/>
  <c r="Z14" i="75" s="1"/>
  <c r="AB14" i="75" a="1"/>
  <c r="AB14" i="75" s="1"/>
  <c r="AA14" i="75" a="1"/>
  <c r="AA14" i="75" s="1"/>
  <c r="S14" i="75" s="1" a="1"/>
  <c r="S14" i="75" s="1"/>
  <c r="AB17" i="75" a="1"/>
  <c r="AB17" i="75" s="1"/>
  <c r="AA17" i="75" a="1"/>
  <c r="AA17" i="75" s="1"/>
  <c r="AB16" i="75" a="1"/>
  <c r="AB16" i="75" s="1"/>
  <c r="AI13" i="75" s="1"/>
  <c r="AA16" i="75" a="1"/>
  <c r="AA16" i="75" s="1"/>
  <c r="AB18" i="75" a="1"/>
  <c r="AB18" i="75" s="1"/>
  <c r="AA18" i="75" a="1"/>
  <c r="AA18" i="75" s="1"/>
  <c r="AA13" i="75" a="1"/>
  <c r="AA13" i="75" s="1"/>
  <c r="S13" i="75" s="1" a="1"/>
  <c r="S13" i="75" s="1"/>
  <c r="B14" i="75"/>
  <c r="AA15" i="75" a="1"/>
  <c r="AA15" i="75" s="1"/>
  <c r="AA19" i="75" a="1"/>
  <c r="AA19" i="75" s="1"/>
  <c r="AA21" i="75" a="1"/>
  <c r="AA21" i="75" s="1"/>
  <c r="AA22" i="75" a="1"/>
  <c r="AA22" i="75" s="1"/>
  <c r="AB23" i="75" a="1"/>
  <c r="AB23" i="75" s="1"/>
  <c r="AA24" i="75" a="1"/>
  <c r="AA24" i="75" s="1"/>
  <c r="AB25" i="75" a="1"/>
  <c r="AB25" i="75" s="1"/>
  <c r="AA26" i="75" a="1"/>
  <c r="AA26" i="75" s="1"/>
  <c r="AB27" i="75" a="1"/>
  <c r="AB27" i="75" s="1"/>
  <c r="AA28" i="75" a="1"/>
  <c r="AA28" i="75" s="1"/>
  <c r="AB29" i="75" a="1"/>
  <c r="AB29" i="75" s="1"/>
  <c r="AA30" i="75" a="1"/>
  <c r="AA30" i="75" s="1"/>
  <c r="AB31" i="75" a="1"/>
  <c r="AB31" i="75" s="1"/>
  <c r="AA32" i="75" a="1"/>
  <c r="AA32" i="75" s="1"/>
  <c r="AB33" i="75" a="1"/>
  <c r="AB33" i="75" s="1"/>
  <c r="AA34" i="75" a="1"/>
  <c r="AA34" i="75" s="1"/>
  <c r="AB35" i="75" a="1"/>
  <c r="AB35" i="75" s="1"/>
  <c r="AA36" i="75" a="1"/>
  <c r="AA36" i="75" s="1"/>
  <c r="AB37" i="75" a="1"/>
  <c r="AB37" i="75" s="1"/>
  <c r="AA38" i="75" a="1"/>
  <c r="AA38" i="75" s="1"/>
  <c r="AB39" i="75" a="1"/>
  <c r="AB39" i="75" s="1"/>
  <c r="AA40" i="75" a="1"/>
  <c r="AA40" i="75" s="1"/>
  <c r="I44" i="75"/>
  <c r="H44" i="75"/>
  <c r="AB20" i="75" a="1"/>
  <c r="AB20" i="75" s="1"/>
  <c r="AA20" i="75" a="1"/>
  <c r="AA20" i="75" s="1"/>
  <c r="AB41" i="75" a="1"/>
  <c r="AB41" i="75" s="1"/>
  <c r="AA41" i="75" a="1"/>
  <c r="AA41" i="75" s="1"/>
  <c r="AB42" i="75" a="1"/>
  <c r="AB42" i="75" s="1"/>
  <c r="AA42" i="75" a="1"/>
  <c r="AA42" i="75" s="1"/>
  <c r="AB43" i="75" a="1"/>
  <c r="AB43" i="75" s="1"/>
  <c r="AA43" i="75" a="1"/>
  <c r="AA43" i="75" s="1"/>
  <c r="B13" i="74"/>
  <c r="A14" i="74"/>
  <c r="A15" i="74" s="1"/>
  <c r="AB14" i="74" a="1"/>
  <c r="AB14" i="74" s="1"/>
  <c r="AA14" i="74" a="1"/>
  <c r="AA14" i="74" s="1"/>
  <c r="AB17" i="74" a="1"/>
  <c r="AB17" i="74" s="1"/>
  <c r="AA17" i="74" a="1"/>
  <c r="AA17" i="74" s="1"/>
  <c r="AB19" i="74" a="1"/>
  <c r="AB19" i="74" s="1"/>
  <c r="AA19" i="74" a="1"/>
  <c r="AA19"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Z15" i="74" a="1"/>
  <c r="Z15" i="74" s="1"/>
  <c r="A16" i="74"/>
  <c r="B15" i="74"/>
  <c r="AB16" i="74" a="1"/>
  <c r="AB16" i="74" s="1"/>
  <c r="AI13" i="74" s="1"/>
  <c r="AA16" i="74" a="1"/>
  <c r="AA16" i="74" s="1"/>
  <c r="H44" i="74"/>
  <c r="AB18" i="74" a="1"/>
  <c r="AB18" i="74" s="1"/>
  <c r="AA18" i="74" a="1"/>
  <c r="AA18" i="74" s="1"/>
  <c r="AB21" i="74" a="1"/>
  <c r="AB21" i="74" s="1"/>
  <c r="AA21" i="74" a="1"/>
  <c r="AA21" i="74" s="1"/>
  <c r="AB43" i="74" a="1"/>
  <c r="AB43" i="74" s="1"/>
  <c r="AA43" i="74" a="1"/>
  <c r="AA43" i="74" s="1"/>
  <c r="I44" i="74"/>
  <c r="Z14" i="74" a="1"/>
  <c r="Z14" i="74" s="1"/>
  <c r="S13" i="74" a="1"/>
  <c r="S13" i="74" s="1"/>
  <c r="AA13" i="74" a="1"/>
  <c r="AA13" i="74" s="1"/>
  <c r="B14" i="74"/>
  <c r="AA15" i="74" a="1"/>
  <c r="AA15" i="74" s="1"/>
  <c r="S15" i="74" s="1" a="1"/>
  <c r="S15" i="74" s="1"/>
  <c r="AA20" i="74" a="1"/>
  <c r="AA20" i="74" s="1"/>
  <c r="H44" i="73"/>
  <c r="I44" i="73"/>
  <c r="AB13" i="73" a="1"/>
  <c r="AB13" i="73" s="1"/>
  <c r="AA13" i="73" a="1"/>
  <c r="AA13" i="73" s="1"/>
  <c r="Z14" i="73" a="1"/>
  <c r="Z14" i="73" s="1"/>
  <c r="A15" i="73"/>
  <c r="B14" i="73"/>
  <c r="AB15" i="73" a="1"/>
  <c r="AB15" i="73" s="1"/>
  <c r="AA15" i="73" a="1"/>
  <c r="AA15" i="73" s="1"/>
  <c r="AA17" i="73" a="1"/>
  <c r="AA17" i="73" s="1"/>
  <c r="AA18" i="73" a="1"/>
  <c r="AA18" i="73" s="1"/>
  <c r="AA21" i="73" a="1"/>
  <c r="AA21" i="73" s="1"/>
  <c r="AA22" i="73" a="1"/>
  <c r="AA22" i="73" s="1"/>
  <c r="AA24" i="73" a="1"/>
  <c r="AA24" i="73" s="1"/>
  <c r="AA26" i="73" a="1"/>
  <c r="AA26" i="73" s="1"/>
  <c r="AA28" i="73" a="1"/>
  <c r="AA28" i="73" s="1"/>
  <c r="AA30" i="73" a="1"/>
  <c r="AA30" i="73" s="1"/>
  <c r="AB31" i="73" a="1"/>
  <c r="AB31" i="73" s="1"/>
  <c r="AA32" i="73" a="1"/>
  <c r="AA32" i="73" s="1"/>
  <c r="S2" i="73" a="1"/>
  <c r="S2" i="73" s="1"/>
  <c r="AP5" i="73"/>
  <c r="Z13" i="73" a="1"/>
  <c r="Z13" i="73" s="1"/>
  <c r="AI20" i="73"/>
  <c r="AA16" i="73" a="1"/>
  <c r="AA16" i="73" s="1"/>
  <c r="AA19" i="73" a="1"/>
  <c r="AA19" i="73" s="1"/>
  <c r="AP4" i="73"/>
  <c r="AP6" i="73"/>
  <c r="B13" i="73"/>
  <c r="AA14" i="73" a="1"/>
  <c r="AA14" i="73" s="1"/>
  <c r="S14" i="73" s="1" a="1"/>
  <c r="S14" i="73" s="1"/>
  <c r="AB20" i="73" a="1"/>
  <c r="AB20" i="73" s="1"/>
  <c r="AA20" i="73" a="1"/>
  <c r="AA20" i="73" s="1"/>
  <c r="AB33" i="73" a="1"/>
  <c r="AB33" i="73" s="1"/>
  <c r="AA33" i="73" a="1"/>
  <c r="AA33" i="73" s="1"/>
  <c r="AB34" i="73" a="1"/>
  <c r="AB34" i="73" s="1"/>
  <c r="AA34" i="73" a="1"/>
  <c r="AA34" i="73" s="1"/>
  <c r="AB35" i="73" a="1"/>
  <c r="AB35" i="73" s="1"/>
  <c r="AA35" i="73" a="1"/>
  <c r="AA35" i="73" s="1"/>
  <c r="AB36" i="73" a="1"/>
  <c r="AB36" i="73" s="1"/>
  <c r="AA36" i="73" a="1"/>
  <c r="AA36" i="73" s="1"/>
  <c r="AA38" i="73" a="1"/>
  <c r="AA38" i="73" s="1"/>
  <c r="AA40" i="73" a="1"/>
  <c r="AA40" i="73" s="1"/>
  <c r="AA42" i="73" a="1"/>
  <c r="AA42" i="73" s="1"/>
  <c r="AA37" i="73" a="1"/>
  <c r="AA37" i="73" s="1"/>
  <c r="AB43" i="73" a="1"/>
  <c r="AB43" i="73" s="1"/>
  <c r="AA43" i="73" a="1"/>
  <c r="AA43" i="73" s="1"/>
  <c r="B13" i="72"/>
  <c r="A14" i="72"/>
  <c r="Z14" i="72" s="1" a="1"/>
  <c r="Z14" i="72" s="1"/>
  <c r="H44" i="72"/>
  <c r="AB14" i="72" a="1"/>
  <c r="AB14" i="72" s="1"/>
  <c r="AA14" i="72" a="1"/>
  <c r="AA14" i="72" s="1"/>
  <c r="AB17" i="72" a="1"/>
  <c r="AB17" i="72" s="1"/>
  <c r="AA17" i="72" a="1"/>
  <c r="AA17" i="72" s="1"/>
  <c r="AB19" i="72" a="1"/>
  <c r="AB19" i="72" s="1"/>
  <c r="AA19" i="72" a="1"/>
  <c r="AA19" i="72" s="1"/>
  <c r="AB22" i="72" a="1"/>
  <c r="AB22" i="72" s="1"/>
  <c r="AA22" i="72" a="1"/>
  <c r="AA22" i="72" s="1"/>
  <c r="AB23" i="72" a="1"/>
  <c r="AB23" i="72" s="1"/>
  <c r="AA23" i="72" a="1"/>
  <c r="AA23" i="72" s="1"/>
  <c r="AB24" i="72" a="1"/>
  <c r="AB24" i="72" s="1"/>
  <c r="AA24" i="72" a="1"/>
  <c r="AA24" i="72" s="1"/>
  <c r="AB25" i="72" a="1"/>
  <c r="AB25" i="72" s="1"/>
  <c r="AA25" i="72" a="1"/>
  <c r="AA25" i="72" s="1"/>
  <c r="AB26" i="72" a="1"/>
  <c r="AB26" i="72" s="1"/>
  <c r="AA26" i="72" a="1"/>
  <c r="AA26" i="72" s="1"/>
  <c r="AB27" i="72" a="1"/>
  <c r="AB27" i="72" s="1"/>
  <c r="AA27" i="72" a="1"/>
  <c r="AA27" i="72" s="1"/>
  <c r="AB28" i="72" a="1"/>
  <c r="AB28" i="72" s="1"/>
  <c r="AA28" i="72" a="1"/>
  <c r="AA28" i="72" s="1"/>
  <c r="AB29" i="72" a="1"/>
  <c r="AB29" i="72" s="1"/>
  <c r="AA29" i="72" a="1"/>
  <c r="AA29" i="72" s="1"/>
  <c r="AB16" i="72" a="1"/>
  <c r="AB16" i="72" s="1"/>
  <c r="AA16" i="72" a="1"/>
  <c r="AA16" i="72" s="1"/>
  <c r="AB18" i="72" a="1"/>
  <c r="AB18" i="72" s="1"/>
  <c r="AA18" i="72" a="1"/>
  <c r="AA18" i="72" s="1"/>
  <c r="AB21" i="72" a="1"/>
  <c r="AB21" i="72" s="1"/>
  <c r="AA21" i="72" a="1"/>
  <c r="AA21" i="72" s="1"/>
  <c r="I44" i="72"/>
  <c r="AA13" i="72" a="1"/>
  <c r="AA13" i="72" s="1"/>
  <c r="AB13" i="72" a="1"/>
  <c r="AB13" i="72" s="1"/>
  <c r="A15" i="72"/>
  <c r="AA15" i="72" a="1"/>
  <c r="AA15" i="72" s="1"/>
  <c r="AA20" i="72" a="1"/>
  <c r="AA20" i="72" s="1"/>
  <c r="AB30" i="72" a="1"/>
  <c r="AB30" i="72" s="1"/>
  <c r="AA31" i="72" a="1"/>
  <c r="AA31" i="72" s="1"/>
  <c r="AB32" i="72" a="1"/>
  <c r="AB32" i="72" s="1"/>
  <c r="AA33" i="72" a="1"/>
  <c r="AA33" i="72" s="1"/>
  <c r="AB34" i="72" a="1"/>
  <c r="AB34" i="72" s="1"/>
  <c r="AA35" i="72" a="1"/>
  <c r="AA35" i="72" s="1"/>
  <c r="AB36" i="72" a="1"/>
  <c r="AB36" i="72" s="1"/>
  <c r="AB37" i="72" a="1"/>
  <c r="AB37" i="72" s="1"/>
  <c r="AA37" i="72" a="1"/>
  <c r="AA37" i="72" s="1"/>
  <c r="AA38" i="72" a="1"/>
  <c r="AA38" i="72" s="1"/>
  <c r="AA39" i="72" a="1"/>
  <c r="AA39" i="72" s="1"/>
  <c r="AA40" i="72" a="1"/>
  <c r="AA40" i="72" s="1"/>
  <c r="AA41" i="72" a="1"/>
  <c r="AA41" i="72" s="1"/>
  <c r="AA42" i="72" a="1"/>
  <c r="AA42" i="72" s="1"/>
  <c r="AA43" i="72" a="1"/>
  <c r="AA43" i="72" s="1"/>
  <c r="B13" i="71"/>
  <c r="A14" i="71"/>
  <c r="A15" i="71" s="1"/>
  <c r="Z15" i="71" s="1" a="1"/>
  <c r="Z15" i="71" s="1"/>
  <c r="S15" i="71" s="1" a="1"/>
  <c r="S15" i="71" s="1"/>
  <c r="H44" i="71"/>
  <c r="AB14" i="71" a="1"/>
  <c r="AB14" i="71" s="1"/>
  <c r="AA14" i="71" a="1"/>
  <c r="AA14" i="71" s="1"/>
  <c r="AB17" i="71" a="1"/>
  <c r="AB17" i="71" s="1"/>
  <c r="AA17" i="71" a="1"/>
  <c r="AA17" i="71" s="1"/>
  <c r="AB19" i="71" a="1"/>
  <c r="AB19" i="71" s="1"/>
  <c r="AA19" i="71" a="1"/>
  <c r="AA19" i="71" s="1"/>
  <c r="AB22" i="71" a="1"/>
  <c r="AB22" i="71" s="1"/>
  <c r="AA22" i="71" a="1"/>
  <c r="AA22" i="71" s="1"/>
  <c r="AB23" i="71" a="1"/>
  <c r="AB23" i="71" s="1"/>
  <c r="AA23" i="71" a="1"/>
  <c r="AA23" i="71" s="1"/>
  <c r="AB24" i="71" a="1"/>
  <c r="AB24" i="71" s="1"/>
  <c r="AA24" i="71" a="1"/>
  <c r="AA24" i="71" s="1"/>
  <c r="AB25" i="71" a="1"/>
  <c r="AB25" i="71" s="1"/>
  <c r="AA25" i="71" a="1"/>
  <c r="AA25" i="71" s="1"/>
  <c r="AB26" i="71" a="1"/>
  <c r="AB26" i="71" s="1"/>
  <c r="AA26" i="71" a="1"/>
  <c r="AA26" i="71" s="1"/>
  <c r="AB27" i="71" a="1"/>
  <c r="AB27" i="71" s="1"/>
  <c r="AA27" i="71" a="1"/>
  <c r="AA27" i="71" s="1"/>
  <c r="AB28" i="71" a="1"/>
  <c r="AB28" i="71" s="1"/>
  <c r="AA28" i="71" a="1"/>
  <c r="AA28" i="71" s="1"/>
  <c r="AB29" i="71" a="1"/>
  <c r="AB29" i="71" s="1"/>
  <c r="AA29" i="71" a="1"/>
  <c r="AA29" i="71" s="1"/>
  <c r="AB30" i="71" a="1"/>
  <c r="AB30" i="71" s="1"/>
  <c r="AA30" i="71" a="1"/>
  <c r="AA30" i="71" s="1"/>
  <c r="A16" i="71"/>
  <c r="AB16" i="71" a="1"/>
  <c r="AB16" i="71" s="1"/>
  <c r="AI13" i="71" s="1"/>
  <c r="AA16" i="71" a="1"/>
  <c r="AA16" i="71" s="1"/>
  <c r="AB18" i="71" a="1"/>
  <c r="AB18" i="71" s="1"/>
  <c r="AA18" i="71" a="1"/>
  <c r="AA18" i="71" s="1"/>
  <c r="AB21" i="71" a="1"/>
  <c r="AB21" i="71" s="1"/>
  <c r="AA21" i="71" a="1"/>
  <c r="AA21" i="71" s="1"/>
  <c r="AB31" i="71" a="1"/>
  <c r="AB31" i="71" s="1"/>
  <c r="AA31" i="71" a="1"/>
  <c r="AA31" i="71" s="1"/>
  <c r="AB32" i="71" a="1"/>
  <c r="AB32" i="71" s="1"/>
  <c r="AA32" i="71" a="1"/>
  <c r="AA32" i="71" s="1"/>
  <c r="AB33" i="71" a="1"/>
  <c r="AB33" i="71" s="1"/>
  <c r="AA33" i="71" a="1"/>
  <c r="AA33" i="71" s="1"/>
  <c r="AB34" i="71" a="1"/>
  <c r="AB34" i="71" s="1"/>
  <c r="AA34" i="71" a="1"/>
  <c r="AA34" i="71" s="1"/>
  <c r="AB35" i="71" a="1"/>
  <c r="AB35" i="71" s="1"/>
  <c r="AA35" i="71" a="1"/>
  <c r="AA35" i="71" s="1"/>
  <c r="AB36" i="71" a="1"/>
  <c r="AB36" i="71" s="1"/>
  <c r="AA36" i="71" a="1"/>
  <c r="AA36" i="71" s="1"/>
  <c r="AB37" i="71" a="1"/>
  <c r="AB37" i="71" s="1"/>
  <c r="AA37" i="71" a="1"/>
  <c r="AA37" i="71" s="1"/>
  <c r="AB38" i="71" a="1"/>
  <c r="AB38" i="71" s="1"/>
  <c r="AA38" i="71" a="1"/>
  <c r="AA38" i="71" s="1"/>
  <c r="AB39" i="71" a="1"/>
  <c r="AB39" i="71" s="1"/>
  <c r="AA39" i="71" a="1"/>
  <c r="AA39" i="71" s="1"/>
  <c r="AB40" i="71" a="1"/>
  <c r="AB40" i="71" s="1"/>
  <c r="AA40" i="71" a="1"/>
  <c r="AA40" i="71" s="1"/>
  <c r="AB41" i="71" a="1"/>
  <c r="AB41" i="71" s="1"/>
  <c r="AA41" i="71" a="1"/>
  <c r="AA41" i="71" s="1"/>
  <c r="AB42" i="71" a="1"/>
  <c r="AB42" i="71" s="1"/>
  <c r="AA42" i="71" a="1"/>
  <c r="AA42" i="71" s="1"/>
  <c r="AB43" i="71" a="1"/>
  <c r="AB43" i="71" s="1"/>
  <c r="AA43" i="71" a="1"/>
  <c r="AA43" i="71" s="1"/>
  <c r="I44" i="71"/>
  <c r="AA13" i="71" a="1"/>
  <c r="AA13" i="71" s="1"/>
  <c r="AI14" i="71" s="1"/>
  <c r="AA15" i="71" a="1"/>
  <c r="AA15" i="71" s="1"/>
  <c r="AA20" i="71" a="1"/>
  <c r="AA20" i="71" s="1"/>
  <c r="AA14" i="70" a="1"/>
  <c r="AA14" i="70" s="1"/>
  <c r="AB16" i="70" a="1"/>
  <c r="AB16" i="70" s="1"/>
  <c r="AA16" i="70" a="1"/>
  <c r="AA16" i="70" s="1"/>
  <c r="AB18" i="70" a="1"/>
  <c r="AB18" i="70" s="1"/>
  <c r="AA18" i="70" a="1"/>
  <c r="AA18" i="70" s="1"/>
  <c r="AB21" i="70" a="1"/>
  <c r="AB21" i="70" s="1"/>
  <c r="AA21" i="70" a="1"/>
  <c r="AA21" i="70" s="1"/>
  <c r="I44" i="70"/>
  <c r="AB13" i="70" a="1"/>
  <c r="AB13" i="70" s="1"/>
  <c r="AA13" i="70" a="1"/>
  <c r="AA13" i="70" s="1"/>
  <c r="S13" i="70" a="1"/>
  <c r="S13" i="70" s="1"/>
  <c r="A15" i="70"/>
  <c r="B14" i="70"/>
  <c r="Z14" i="70" a="1"/>
  <c r="Z14" i="70" s="1"/>
  <c r="H44" i="70"/>
  <c r="AB17" i="70" a="1"/>
  <c r="AB17" i="70" s="1"/>
  <c r="AA17" i="70" a="1"/>
  <c r="AA17" i="70" s="1"/>
  <c r="AB19" i="70" a="1"/>
  <c r="AB19" i="70" s="1"/>
  <c r="AA19" i="70" a="1"/>
  <c r="AA19" i="70" s="1"/>
  <c r="AB22" i="70" a="1"/>
  <c r="AB22" i="70" s="1"/>
  <c r="AA22" i="70" a="1"/>
  <c r="AA22" i="70" s="1"/>
  <c r="AB23" i="70" a="1"/>
  <c r="AB23" i="70" s="1"/>
  <c r="AA23" i="70" a="1"/>
  <c r="AA23" i="70" s="1"/>
  <c r="AB24" i="70" a="1"/>
  <c r="AB24" i="70" s="1"/>
  <c r="AA24" i="70" a="1"/>
  <c r="AA24" i="70" s="1"/>
  <c r="AA15" i="70" a="1"/>
  <c r="AA15" i="70" s="1"/>
  <c r="AA20" i="70" a="1"/>
  <c r="AA20" i="70" s="1"/>
  <c r="AB25" i="70" a="1"/>
  <c r="AB25" i="70" s="1"/>
  <c r="AA25" i="70" a="1"/>
  <c r="AA25" i="70" s="1"/>
  <c r="AB26" i="70" a="1"/>
  <c r="AB26" i="70" s="1"/>
  <c r="AA26" i="70" a="1"/>
  <c r="AA26" i="70" s="1"/>
  <c r="AB27" i="70" a="1"/>
  <c r="AB27" i="70" s="1"/>
  <c r="AA27" i="70" a="1"/>
  <c r="AA27" i="70" s="1"/>
  <c r="AB28" i="70" a="1"/>
  <c r="AB28" i="70" s="1"/>
  <c r="AA28" i="70" a="1"/>
  <c r="AA28" i="70" s="1"/>
  <c r="AB29" i="70" a="1"/>
  <c r="AB29" i="70" s="1"/>
  <c r="AA29" i="70" a="1"/>
  <c r="AA29" i="70" s="1"/>
  <c r="AB30" i="70" a="1"/>
  <c r="AB30" i="70" s="1"/>
  <c r="AA30" i="70" a="1"/>
  <c r="AA30" i="70" s="1"/>
  <c r="AB31" i="70" a="1"/>
  <c r="AB31" i="70" s="1"/>
  <c r="AA31" i="70" a="1"/>
  <c r="AA31" i="70" s="1"/>
  <c r="AB32" i="70" a="1"/>
  <c r="AB32" i="70" s="1"/>
  <c r="AA32" i="70" a="1"/>
  <c r="AA32" i="70" s="1"/>
  <c r="AB33" i="70" a="1"/>
  <c r="AB33" i="70" s="1"/>
  <c r="AA33" i="70" a="1"/>
  <c r="AA33" i="70" s="1"/>
  <c r="AB34" i="70" a="1"/>
  <c r="AB34" i="70" s="1"/>
  <c r="AA34" i="70" a="1"/>
  <c r="AA34" i="70" s="1"/>
  <c r="AB35" i="70" a="1"/>
  <c r="AB35" i="70" s="1"/>
  <c r="AA35" i="70" a="1"/>
  <c r="AA35" i="70" s="1"/>
  <c r="AB36" i="70" a="1"/>
  <c r="AB36" i="70" s="1"/>
  <c r="AA36" i="70" a="1"/>
  <c r="AA36" i="70" s="1"/>
  <c r="AB37" i="70" a="1"/>
  <c r="AB37" i="70" s="1"/>
  <c r="AA37" i="70" a="1"/>
  <c r="AA37" i="70" s="1"/>
  <c r="AB38" i="70" a="1"/>
  <c r="AB38" i="70" s="1"/>
  <c r="AA38" i="70" a="1"/>
  <c r="AA38" i="70" s="1"/>
  <c r="AB39" i="70" a="1"/>
  <c r="AB39" i="70" s="1"/>
  <c r="AA39" i="70" a="1"/>
  <c r="AA39" i="70" s="1"/>
  <c r="AB40" i="70" a="1"/>
  <c r="AB40" i="70" s="1"/>
  <c r="AA40" i="70" a="1"/>
  <c r="AA40" i="70" s="1"/>
  <c r="AB41" i="70" a="1"/>
  <c r="AB41" i="70" s="1"/>
  <c r="AA41" i="70" a="1"/>
  <c r="AA41" i="70" s="1"/>
  <c r="AB42" i="70" a="1"/>
  <c r="AB42" i="70" s="1"/>
  <c r="AA42" i="70" a="1"/>
  <c r="AA42" i="70" s="1"/>
  <c r="AB43" i="70" a="1"/>
  <c r="AB43" i="70" s="1"/>
  <c r="AA43" i="70" a="1"/>
  <c r="AA43" i="70" s="1"/>
  <c r="K44" i="69"/>
  <c r="AA13" i="69" a="1"/>
  <c r="AA13" i="69" s="1"/>
  <c r="AA15" i="69" a="1"/>
  <c r="AA15" i="69" s="1"/>
  <c r="AA20" i="69" a="1"/>
  <c r="AA20" i="69" s="1"/>
  <c r="AP7" i="69"/>
  <c r="AP6" i="69"/>
  <c r="AP4" i="69"/>
  <c r="AP5" i="69"/>
  <c r="H10" i="69" a="1"/>
  <c r="H10" i="69" s="1"/>
  <c r="A14" i="69"/>
  <c r="B13" i="69"/>
  <c r="Z13" i="69" a="1"/>
  <c r="Z13" i="69" s="1"/>
  <c r="AB13" i="69" a="1"/>
  <c r="AB13" i="69" s="1"/>
  <c r="AB14" i="69" a="1"/>
  <c r="AB14" i="69" s="1"/>
  <c r="AA14" i="69" a="1"/>
  <c r="AA14" i="69" s="1"/>
  <c r="AB16" i="69" a="1"/>
  <c r="AB16" i="69" s="1"/>
  <c r="AA16" i="69" a="1"/>
  <c r="AA16" i="69" s="1"/>
  <c r="H44" i="69"/>
  <c r="AB17" i="69" a="1"/>
  <c r="AB17" i="69" s="1"/>
  <c r="AA17" i="69" a="1"/>
  <c r="AA17" i="69" s="1"/>
  <c r="AB18" i="69" a="1"/>
  <c r="AB18" i="69" s="1"/>
  <c r="AA18" i="69" a="1"/>
  <c r="AA18" i="69" s="1"/>
  <c r="AB19" i="69" a="1"/>
  <c r="AB19" i="69" s="1"/>
  <c r="AA19" i="69" a="1"/>
  <c r="AA19" i="69" s="1"/>
  <c r="AB21" i="69" a="1"/>
  <c r="AB21" i="69" s="1"/>
  <c r="AA21" i="69" a="1"/>
  <c r="AA21"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B13" i="68"/>
  <c r="A14" i="68"/>
  <c r="A15" i="68" s="1"/>
  <c r="Z15" i="68" s="1" a="1"/>
  <c r="Z15" i="68" s="1"/>
  <c r="S15" i="68" s="1" a="1"/>
  <c r="S15" i="68" s="1"/>
  <c r="AB14" i="68" a="1"/>
  <c r="AB14" i="68" s="1"/>
  <c r="AA14" i="68" a="1"/>
  <c r="AA14" i="68" s="1"/>
  <c r="H44" i="68"/>
  <c r="AB17" i="68" a="1"/>
  <c r="AB17" i="68" s="1"/>
  <c r="AA17" i="68" a="1"/>
  <c r="AA17" i="68" s="1"/>
  <c r="AB19" i="68" a="1"/>
  <c r="AB19" i="68" s="1"/>
  <c r="AA19" i="68" a="1"/>
  <c r="AA19" i="68" s="1"/>
  <c r="AB22" i="68" a="1"/>
  <c r="AB22" i="68" s="1"/>
  <c r="AA22" i="68" a="1"/>
  <c r="AA22" i="68" s="1"/>
  <c r="AB23" i="68" a="1"/>
  <c r="AB23" i="68" s="1"/>
  <c r="AA23" i="68" a="1"/>
  <c r="AA23" i="68" s="1"/>
  <c r="AB24" i="68" a="1"/>
  <c r="AB24" i="68" s="1"/>
  <c r="AA24" i="68" a="1"/>
  <c r="AA24" i="68" s="1"/>
  <c r="AB25" i="68" a="1"/>
  <c r="AB25" i="68" s="1"/>
  <c r="AA25" i="68" a="1"/>
  <c r="AA25" i="68" s="1"/>
  <c r="AB26" i="68" a="1"/>
  <c r="AB26" i="68" s="1"/>
  <c r="AA26" i="68" a="1"/>
  <c r="AA26" i="68" s="1"/>
  <c r="AB27" i="68" a="1"/>
  <c r="AB27" i="68" s="1"/>
  <c r="AA27" i="68" a="1"/>
  <c r="AA27" i="68" s="1"/>
  <c r="AB28" i="68" a="1"/>
  <c r="AB28" i="68" s="1"/>
  <c r="AA28" i="68" a="1"/>
  <c r="AA28" i="68" s="1"/>
  <c r="AB29" i="68" a="1"/>
  <c r="AB29" i="68" s="1"/>
  <c r="AA29" i="68" a="1"/>
  <c r="AA29" i="68" s="1"/>
  <c r="AB30" i="68" a="1"/>
  <c r="AB30" i="68" s="1"/>
  <c r="AA30" i="68" a="1"/>
  <c r="AA30" i="68" s="1"/>
  <c r="AB31" i="68" a="1"/>
  <c r="AB31" i="68" s="1"/>
  <c r="AA31" i="68" a="1"/>
  <c r="AA31"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B39" i="68" a="1"/>
  <c r="AB39" i="68" s="1"/>
  <c r="AA39" i="68" a="1"/>
  <c r="AA39" i="68" s="1"/>
  <c r="AB40" i="68" a="1"/>
  <c r="AB40" i="68" s="1"/>
  <c r="AA40" i="68" a="1"/>
  <c r="AA40" i="68" s="1"/>
  <c r="AB41" i="68" a="1"/>
  <c r="AB41" i="68" s="1"/>
  <c r="AA41" i="68" a="1"/>
  <c r="AA41" i="68" s="1"/>
  <c r="AB42" i="68" a="1"/>
  <c r="AB42" i="68" s="1"/>
  <c r="AA42" i="68" a="1"/>
  <c r="AA42" i="68" s="1"/>
  <c r="A16" i="68"/>
  <c r="AB16" i="68" a="1"/>
  <c r="AB16" i="68" s="1"/>
  <c r="AA16" i="68" a="1"/>
  <c r="AA16" i="68" s="1"/>
  <c r="AB18" i="68" a="1"/>
  <c r="AB18" i="68" s="1"/>
  <c r="AA18" i="68" a="1"/>
  <c r="AA18" i="68" s="1"/>
  <c r="AB21" i="68" a="1"/>
  <c r="AB21" i="68" s="1"/>
  <c r="AA21" i="68" a="1"/>
  <c r="AA21" i="68" s="1"/>
  <c r="I44" i="68"/>
  <c r="AB43" i="68" a="1"/>
  <c r="AB43" i="68" s="1"/>
  <c r="AA13" i="68" a="1"/>
  <c r="AA13" i="68" s="1"/>
  <c r="S13" i="68" s="1" a="1"/>
  <c r="S13" i="68" s="1"/>
  <c r="AB13" i="68" a="1"/>
  <c r="AB13" i="68" s="1"/>
  <c r="B14" i="68"/>
  <c r="AA15" i="68" a="1"/>
  <c r="AA15" i="68" s="1"/>
  <c r="AA20" i="68" a="1"/>
  <c r="AA20" i="68" s="1"/>
  <c r="Z15" i="67" a="1"/>
  <c r="Z15" i="67" s="1"/>
  <c r="A16" i="67"/>
  <c r="B15" i="67"/>
  <c r="AB16" i="67" a="1"/>
  <c r="AB16" i="67" s="1"/>
  <c r="AA16" i="67" a="1"/>
  <c r="AA16" i="67" s="1"/>
  <c r="AB18" i="67" a="1"/>
  <c r="AB18" i="67" s="1"/>
  <c r="AA18" i="67" a="1"/>
  <c r="AA18" i="67" s="1"/>
  <c r="AB21" i="67" a="1"/>
  <c r="AB21" i="67" s="1"/>
  <c r="AA21" i="67" a="1"/>
  <c r="AA21" i="67" s="1"/>
  <c r="AB14" i="67" a="1"/>
  <c r="AB14" i="67" s="1"/>
  <c r="AA14" i="67" a="1"/>
  <c r="AA14" i="67" s="1"/>
  <c r="H44" i="67"/>
  <c r="AB17" i="67" a="1"/>
  <c r="AB17" i="67" s="1"/>
  <c r="AA17" i="67" a="1"/>
  <c r="AA17" i="67" s="1"/>
  <c r="AB19" i="67" a="1"/>
  <c r="AB19" i="67" s="1"/>
  <c r="AA19" i="67" a="1"/>
  <c r="AA19" i="67" s="1"/>
  <c r="AB22" i="67" a="1"/>
  <c r="AB22" i="67" s="1"/>
  <c r="AA22" i="67" a="1"/>
  <c r="AA22" i="67" s="1"/>
  <c r="AB23" i="67" a="1"/>
  <c r="AB23" i="67" s="1"/>
  <c r="AA23" i="67" a="1"/>
  <c r="AA23" i="67" s="1"/>
  <c r="AA24" i="67" a="1"/>
  <c r="AA24" i="67" s="1"/>
  <c r="AB24" i="67" a="1"/>
  <c r="AB24" i="67" s="1"/>
  <c r="AB25" i="67" a="1"/>
  <c r="AB25" i="67" s="1"/>
  <c r="AA25" i="67" a="1"/>
  <c r="AA25" i="67" s="1"/>
  <c r="AB26" i="67" a="1"/>
  <c r="AB26" i="67" s="1"/>
  <c r="AA26" i="67" a="1"/>
  <c r="AA26" i="67" s="1"/>
  <c r="AB27" i="67" a="1"/>
  <c r="AB27" i="67" s="1"/>
  <c r="AA27" i="67" a="1"/>
  <c r="AA27" i="67" s="1"/>
  <c r="AB28" i="67" a="1"/>
  <c r="AB28" i="67" s="1"/>
  <c r="AA28" i="67" a="1"/>
  <c r="AA28" i="67" s="1"/>
  <c r="AB29" i="67" a="1"/>
  <c r="AB29" i="67" s="1"/>
  <c r="AA29" i="67" a="1"/>
  <c r="AA29" i="67" s="1"/>
  <c r="AB30" i="67" a="1"/>
  <c r="AB30" i="67" s="1"/>
  <c r="AA30" i="67" a="1"/>
  <c r="AA30" i="67" s="1"/>
  <c r="AB31" i="67" a="1"/>
  <c r="AB31" i="67" s="1"/>
  <c r="AA31" i="67" a="1"/>
  <c r="AA31" i="67" s="1"/>
  <c r="AB32" i="67" a="1"/>
  <c r="AB32" i="67" s="1"/>
  <c r="AA32" i="67" a="1"/>
  <c r="AA32" i="67" s="1"/>
  <c r="AB33" i="67" a="1"/>
  <c r="AB33" i="67" s="1"/>
  <c r="AA33" i="67" a="1"/>
  <c r="AA33" i="67" s="1"/>
  <c r="AB34" i="67" a="1"/>
  <c r="AB34" i="67" s="1"/>
  <c r="AA34" i="67" a="1"/>
  <c r="AA34" i="67" s="1"/>
  <c r="AB35" i="67" a="1"/>
  <c r="AB35" i="67" s="1"/>
  <c r="AA35" i="67" a="1"/>
  <c r="AA35" i="67" s="1"/>
  <c r="AB36" i="67" a="1"/>
  <c r="AB36" i="67" s="1"/>
  <c r="AA36" i="67" a="1"/>
  <c r="AA36" i="67" s="1"/>
  <c r="AB37" i="67" a="1"/>
  <c r="AB37" i="67" s="1"/>
  <c r="AA37" i="67" a="1"/>
  <c r="AA37" i="67" s="1"/>
  <c r="AB38" i="67" a="1"/>
  <c r="AB38" i="67" s="1"/>
  <c r="AA38" i="67" a="1"/>
  <c r="AA38" i="67" s="1"/>
  <c r="AB39" i="67" a="1"/>
  <c r="AB39" i="67" s="1"/>
  <c r="AA39" i="67" a="1"/>
  <c r="AA39" i="67" s="1"/>
  <c r="AB40" i="67" a="1"/>
  <c r="AB40" i="67" s="1"/>
  <c r="AA40" i="67" a="1"/>
  <c r="AA40" i="67" s="1"/>
  <c r="AB41" i="67" a="1"/>
  <c r="AB41" i="67" s="1"/>
  <c r="AA41" i="67" a="1"/>
  <c r="AA41" i="67" s="1"/>
  <c r="AA42" i="67" a="1"/>
  <c r="AA42" i="67" s="1"/>
  <c r="I44" i="67"/>
  <c r="Z14" i="67" a="1"/>
  <c r="Z14" i="67" s="1"/>
  <c r="S14" i="67" s="1" a="1"/>
  <c r="S14" i="67" s="1"/>
  <c r="AA13" i="67" a="1"/>
  <c r="AA13" i="67" s="1"/>
  <c r="AB13" i="67" a="1"/>
  <c r="AB13" i="67" s="1"/>
  <c r="B14" i="67"/>
  <c r="S15" i="67" a="1"/>
  <c r="S15" i="67" s="1"/>
  <c r="AA15" i="67" a="1"/>
  <c r="AA15" i="67" s="1"/>
  <c r="AA20" i="67" a="1"/>
  <c r="AA20" i="67" s="1"/>
  <c r="AB43" i="67" a="1"/>
  <c r="AB43" i="67" s="1"/>
  <c r="AA43" i="67" a="1"/>
  <c r="AA43" i="67" s="1"/>
  <c r="AI21" i="66" a="1"/>
  <c r="AI21" i="66"/>
  <c r="W10" i="66" a="1"/>
  <c r="W10" i="66"/>
  <c r="U10" i="66" a="1"/>
  <c r="U10" i="66"/>
  <c r="AI17" i="66" a="1"/>
  <c r="AI17" i="66"/>
  <c r="AI16" i="66" a="1"/>
  <c r="AI16" i="66"/>
  <c r="O188" i="73" l="1"/>
  <c r="B192" i="73" s="1"/>
  <c r="L60" i="73"/>
  <c r="L61" i="73"/>
  <c r="O219" i="73"/>
  <c r="B223" i="73" s="1"/>
  <c r="L61" i="66"/>
  <c r="L61" i="69"/>
  <c r="L56" i="69"/>
  <c r="O219" i="69"/>
  <c r="B223" i="69" s="1"/>
  <c r="L60" i="69"/>
  <c r="J69" i="71" a="1"/>
  <c r="J69" i="71" s="1"/>
  <c r="E192" i="72" a="1"/>
  <c r="E192" i="72" s="1"/>
  <c r="L61" i="72"/>
  <c r="L60" i="72"/>
  <c r="B182" i="72"/>
  <c r="B91" i="72" s="1" a="1"/>
  <c r="B91" i="72" s="1"/>
  <c r="J69" i="72" a="1"/>
  <c r="J69" i="72" s="1"/>
  <c r="G69" i="72" a="1"/>
  <c r="G69" i="72" s="1"/>
  <c r="O69" i="73" a="1"/>
  <c r="O69" i="73" s="1"/>
  <c r="B182" i="73"/>
  <c r="B91" i="73" s="1" a="1"/>
  <c r="B91" i="73" s="1"/>
  <c r="E192" i="75" a="1"/>
  <c r="E192" i="75" s="1"/>
  <c r="L61" i="75"/>
  <c r="L60" i="75"/>
  <c r="B182" i="75"/>
  <c r="B91" i="75" s="1" a="1"/>
  <c r="B91" i="75" s="1"/>
  <c r="J69" i="75" a="1"/>
  <c r="J69" i="75" s="1"/>
  <c r="G69" i="75" a="1"/>
  <c r="G69" i="75" s="1"/>
  <c r="F58" i="76"/>
  <c r="L60" i="76"/>
  <c r="L61" i="76"/>
  <c r="L56" i="76"/>
  <c r="O219" i="76"/>
  <c r="B223" i="76" s="1"/>
  <c r="E223" i="76" s="1" a="1"/>
  <c r="E223" i="76" s="1"/>
  <c r="L61" i="77"/>
  <c r="L56" i="77"/>
  <c r="L60" i="77"/>
  <c r="O219" i="77"/>
  <c r="B223" i="77" s="1"/>
  <c r="F182" i="77"/>
  <c r="F91" i="77" s="1" a="1"/>
  <c r="F91" i="77" s="1"/>
  <c r="B179" i="77"/>
  <c r="B88" i="77" s="1" a="1"/>
  <c r="B88" i="77" s="1"/>
  <c r="B175" i="77"/>
  <c r="B84" i="77" s="1" a="1"/>
  <c r="B84" i="77" s="1"/>
  <c r="B164" i="77"/>
  <c r="B72" i="77" s="1" a="1"/>
  <c r="B72" i="77" s="1"/>
  <c r="B161" i="77"/>
  <c r="H157" i="77"/>
  <c r="E164" i="77" a="1"/>
  <c r="E164" i="77" s="1"/>
  <c r="E72" i="77" s="1" a="1"/>
  <c r="E72" i="77" s="1"/>
  <c r="E161" i="77" a="1"/>
  <c r="E161" i="77" s="1"/>
  <c r="L58" i="77"/>
  <c r="F57" i="77"/>
  <c r="L57" i="77" s="1"/>
  <c r="L54" i="77" s="1" a="1"/>
  <c r="L54" i="77" s="1"/>
  <c r="B65" i="77" a="1"/>
  <c r="B65" i="77" s="1"/>
  <c r="E223" i="77" a="1"/>
  <c r="E223" i="77" s="1"/>
  <c r="L69" i="77" a="1"/>
  <c r="L69" i="77" s="1"/>
  <c r="H65" i="77" a="1"/>
  <c r="H65" i="77" s="1"/>
  <c r="P84" i="77"/>
  <c r="P80" i="77"/>
  <c r="P89" i="77"/>
  <c r="P74" i="77" a="1"/>
  <c r="P74" i="77" s="1"/>
  <c r="Q88" i="77"/>
  <c r="Q83" i="77"/>
  <c r="Q79" i="77"/>
  <c r="Q73" i="77" a="1"/>
  <c r="Q73" i="77" s="1"/>
  <c r="O188" i="77"/>
  <c r="B192" i="77" s="1"/>
  <c r="E192" i="77" s="1" a="1"/>
  <c r="E192"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F126" i="77"/>
  <c r="O126" i="77" s="1"/>
  <c r="F95" i="77"/>
  <c r="F157" i="77"/>
  <c r="O157" i="77" s="1"/>
  <c r="H182" i="77"/>
  <c r="H91" i="77" s="1" a="1"/>
  <c r="H91" i="77" s="1"/>
  <c r="O69" i="77" a="1"/>
  <c r="O69" i="77" s="1"/>
  <c r="H64" i="77" a="1"/>
  <c r="H64" i="77" s="1"/>
  <c r="F182" i="76"/>
  <c r="F91" i="76" s="1" a="1"/>
  <c r="F91" i="76" s="1"/>
  <c r="B179" i="76"/>
  <c r="B88" i="76" s="1" a="1"/>
  <c r="B88" i="76" s="1"/>
  <c r="B175" i="76"/>
  <c r="B84" i="76" s="1" a="1"/>
  <c r="B84" i="76" s="1"/>
  <c r="B164" i="76"/>
  <c r="B72" i="76" s="1" a="1"/>
  <c r="B72" i="76" s="1"/>
  <c r="B161" i="76"/>
  <c r="H157" i="76"/>
  <c r="H65" i="76" s="1" a="1"/>
  <c r="H65" i="76" s="1"/>
  <c r="E164" i="76" a="1"/>
  <c r="E164" i="76" s="1"/>
  <c r="E72" i="76" s="1" a="1"/>
  <c r="E72" i="76" s="1"/>
  <c r="E161" i="76" a="1"/>
  <c r="E161" i="76" s="1"/>
  <c r="L58" i="76"/>
  <c r="F57" i="76"/>
  <c r="L57" i="76" s="1"/>
  <c r="B65" i="76" a="1"/>
  <c r="B65" i="76" s="1"/>
  <c r="L69" i="76" a="1"/>
  <c r="L69" i="76" s="1"/>
  <c r="H64" i="76" a="1"/>
  <c r="H64" i="76" s="1"/>
  <c r="Q89" i="76"/>
  <c r="Q84" i="76"/>
  <c r="Q80" i="76"/>
  <c r="Q74" i="76" a="1"/>
  <c r="Q74" i="76" s="1"/>
  <c r="O188" i="76"/>
  <c r="B192" i="76" s="1"/>
  <c r="E192" i="76" s="1" a="1"/>
  <c r="E192"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F126" i="76"/>
  <c r="O126" i="76" s="1"/>
  <c r="F95" i="76"/>
  <c r="F157" i="76"/>
  <c r="O157" i="76" s="1"/>
  <c r="H182" i="76"/>
  <c r="H91" i="76" s="1" a="1"/>
  <c r="H91" i="76" s="1"/>
  <c r="O69" i="76" a="1"/>
  <c r="O69" i="76" s="1"/>
  <c r="P84" i="76"/>
  <c r="P80" i="76"/>
  <c r="P89" i="76"/>
  <c r="P74" i="76" a="1"/>
  <c r="P74" i="76" s="1"/>
  <c r="Q88" i="76"/>
  <c r="Q83" i="76"/>
  <c r="Q79" i="76"/>
  <c r="Q73" i="76" a="1"/>
  <c r="Q73" i="76" s="1"/>
  <c r="O179" i="75"/>
  <c r="O88" i="75" s="1" a="1"/>
  <c r="O88" i="75" s="1"/>
  <c r="O175" i="75"/>
  <c r="O84" i="75" s="1" a="1"/>
  <c r="O84" i="75" s="1"/>
  <c r="O171" i="75"/>
  <c r="O80" i="75" s="1" a="1"/>
  <c r="O80" i="75" s="1"/>
  <c r="F108" i="75"/>
  <c r="F78" i="75" s="1" a="1"/>
  <c r="F78" i="75" s="1"/>
  <c r="F139" i="75"/>
  <c r="K77" i="75" a="1"/>
  <c r="K77" i="75" s="1"/>
  <c r="F179" i="75"/>
  <c r="F88" i="75" s="1" a="1"/>
  <c r="F88" i="75" s="1"/>
  <c r="K83" i="75" a="1"/>
  <c r="K83" i="75" s="1"/>
  <c r="F175" i="75"/>
  <c r="F84" i="75" s="1" a="1"/>
  <c r="F84" i="75" s="1"/>
  <c r="F126" i="75"/>
  <c r="O126" i="75" s="1"/>
  <c r="F95" i="75"/>
  <c r="F157" i="75"/>
  <c r="H182" i="75"/>
  <c r="H91" i="75" s="1" a="1"/>
  <c r="H91" i="75" s="1"/>
  <c r="O69" i="75" a="1"/>
  <c r="O69" i="75" s="1"/>
  <c r="H64" i="75" a="1"/>
  <c r="H64" i="75" s="1"/>
  <c r="F182" i="75"/>
  <c r="F91" i="75" s="1" a="1"/>
  <c r="F91" i="75" s="1"/>
  <c r="B179" i="75"/>
  <c r="B88" i="75" s="1" a="1"/>
  <c r="B88" i="75" s="1"/>
  <c r="B175" i="75"/>
  <c r="B84" i="75" s="1" a="1"/>
  <c r="B84" i="75" s="1"/>
  <c r="B164" i="75"/>
  <c r="B72" i="75" s="1" a="1"/>
  <c r="B72" i="75" s="1"/>
  <c r="B161" i="75"/>
  <c r="H157" i="75"/>
  <c r="E164" i="75" a="1"/>
  <c r="E164" i="75" s="1"/>
  <c r="E72" i="75" s="1" a="1"/>
  <c r="E72" i="75" s="1"/>
  <c r="E161" i="75" a="1"/>
  <c r="E161" i="75" s="1"/>
  <c r="L58" i="75"/>
  <c r="L56" i="75"/>
  <c r="L57" i="75"/>
  <c r="F57" i="75"/>
  <c r="B65" i="75" a="1"/>
  <c r="B65" i="75" s="1"/>
  <c r="O219" i="75"/>
  <c r="B223" i="75" s="1"/>
  <c r="E223" i="75" s="1" a="1"/>
  <c r="E223" i="75" s="1"/>
  <c r="L69" i="75" a="1"/>
  <c r="L69" i="75" s="1"/>
  <c r="H65" i="75" a="1"/>
  <c r="H65" i="75" s="1"/>
  <c r="P84" i="75"/>
  <c r="P80" i="75"/>
  <c r="P89" i="75"/>
  <c r="P74" i="75" a="1"/>
  <c r="P74" i="75" s="1"/>
  <c r="Q88" i="75"/>
  <c r="Q83" i="75"/>
  <c r="Q79" i="75"/>
  <c r="Q73" i="75" a="1"/>
  <c r="Q73" i="75" s="1"/>
  <c r="H65" i="74" a="1"/>
  <c r="H65" i="74" s="1"/>
  <c r="N72" i="74" a="1"/>
  <c r="N72" i="74" s="1"/>
  <c r="B182" i="74"/>
  <c r="B91" i="74" s="1" a="1"/>
  <c r="B91" i="74" s="1"/>
  <c r="J69" i="74" a="1"/>
  <c r="J69" i="74" s="1"/>
  <c r="F108" i="74"/>
  <c r="F139" i="74"/>
  <c r="K77" i="74" a="1"/>
  <c r="K77" i="74" s="1"/>
  <c r="G69" i="74" a="1"/>
  <c r="G69" i="74" s="1"/>
  <c r="F179" i="74"/>
  <c r="F88" i="74" s="1" a="1"/>
  <c r="F88" i="74" s="1"/>
  <c r="K83" i="74" a="1"/>
  <c r="K83" i="74" s="1"/>
  <c r="F126" i="74"/>
  <c r="O126" i="74" s="1"/>
  <c r="F95" i="74"/>
  <c r="F157" i="74"/>
  <c r="O157" i="74" s="1"/>
  <c r="L60" i="74"/>
  <c r="F60" i="74"/>
  <c r="B65" i="74" a="1"/>
  <c r="B65" i="74" s="1"/>
  <c r="O219" i="74"/>
  <c r="B223" i="74" s="1"/>
  <c r="E223" i="74" s="1" a="1"/>
  <c r="E223" i="74" s="1"/>
  <c r="P84" i="74"/>
  <c r="P80" i="74"/>
  <c r="P74" i="74" a="1"/>
  <c r="P74" i="74" s="1"/>
  <c r="P89" i="74"/>
  <c r="Q88" i="74"/>
  <c r="Q83" i="74"/>
  <c r="Q79" i="74"/>
  <c r="Q73" i="74" a="1"/>
  <c r="Q73" i="74" s="1"/>
  <c r="O69" i="74" a="1"/>
  <c r="O69" i="74" s="1"/>
  <c r="O179" i="74"/>
  <c r="O88" i="74" s="1" a="1"/>
  <c r="O88" i="74" s="1"/>
  <c r="O175" i="74"/>
  <c r="O84" i="74" s="1" a="1"/>
  <c r="O84" i="74" s="1"/>
  <c r="O171" i="74"/>
  <c r="O80" i="74" s="1" a="1"/>
  <c r="O80" i="74" s="1"/>
  <c r="L57" i="74"/>
  <c r="F56" i="74"/>
  <c r="L56" i="74" s="1"/>
  <c r="L61" i="74"/>
  <c r="F61" i="74"/>
  <c r="O188" i="74"/>
  <c r="B192" i="74" s="1"/>
  <c r="E192" i="74" s="1" a="1"/>
  <c r="E192" i="74" s="1"/>
  <c r="F58" i="74"/>
  <c r="H64" i="74" a="1"/>
  <c r="H64" i="74" s="1"/>
  <c r="Q89" i="74"/>
  <c r="Q74" i="74" a="1"/>
  <c r="Q74" i="74" s="1"/>
  <c r="Q84" i="74"/>
  <c r="Q80" i="74"/>
  <c r="E192" i="73" a="1"/>
  <c r="E192" i="73" s="1"/>
  <c r="O179" i="73"/>
  <c r="O88" i="73" s="1" a="1"/>
  <c r="O88" i="73" s="1"/>
  <c r="O175" i="73"/>
  <c r="O84" i="73" s="1" a="1"/>
  <c r="O84" i="73" s="1"/>
  <c r="O171" i="73"/>
  <c r="O80" i="73" s="1" a="1"/>
  <c r="O80" i="73" s="1"/>
  <c r="J69" i="73" a="1"/>
  <c r="J69" i="73" s="1"/>
  <c r="F108" i="73"/>
  <c r="F139" i="73"/>
  <c r="K77" i="73" a="1"/>
  <c r="K77" i="73" s="1"/>
  <c r="G69" i="73" a="1"/>
  <c r="G69" i="73" s="1"/>
  <c r="F179" i="73"/>
  <c r="F88" i="73" s="1" a="1"/>
  <c r="F88" i="73" s="1"/>
  <c r="K83" i="73" a="1"/>
  <c r="K83" i="73" s="1"/>
  <c r="F175" i="73"/>
  <c r="F84" i="73" s="1" a="1"/>
  <c r="F84" i="73" s="1"/>
  <c r="F126" i="73"/>
  <c r="O126" i="73" s="1"/>
  <c r="F95" i="73"/>
  <c r="F157" i="73"/>
  <c r="F58" i="73"/>
  <c r="F182" i="73" s="1"/>
  <c r="F91" i="73" s="1" a="1"/>
  <c r="F91" i="73" s="1"/>
  <c r="H182" i="73"/>
  <c r="H91" i="73" s="1" a="1"/>
  <c r="H91" i="73" s="1"/>
  <c r="L69" i="73" a="1"/>
  <c r="L69" i="73" s="1"/>
  <c r="P84" i="73"/>
  <c r="P80" i="73"/>
  <c r="P89" i="73"/>
  <c r="P74" i="73" a="1"/>
  <c r="P74" i="73" s="1"/>
  <c r="Q88" i="73"/>
  <c r="Q83" i="73"/>
  <c r="Q79" i="73"/>
  <c r="Q73" i="73" a="1"/>
  <c r="Q73" i="73" s="1"/>
  <c r="B179" i="73"/>
  <c r="B88" i="73" s="1" a="1"/>
  <c r="B88" i="73" s="1"/>
  <c r="B164" i="73"/>
  <c r="B72" i="73" s="1" a="1"/>
  <c r="B72" i="73" s="1"/>
  <c r="H157" i="73"/>
  <c r="H65" i="73" s="1" a="1"/>
  <c r="H65" i="73" s="1"/>
  <c r="E161" i="73" a="1"/>
  <c r="E161" i="73" s="1"/>
  <c r="L56" i="73"/>
  <c r="F57" i="73"/>
  <c r="L57" i="73" s="1"/>
  <c r="B65" i="73" a="1"/>
  <c r="B65" i="73" s="1"/>
  <c r="E223" i="73" a="1"/>
  <c r="E223" i="73" s="1"/>
  <c r="H64" i="73" a="1"/>
  <c r="H64" i="73" s="1"/>
  <c r="Q89" i="73"/>
  <c r="Q84" i="73"/>
  <c r="Q80" i="73"/>
  <c r="Q74" i="73" a="1"/>
  <c r="Q74" i="73" s="1"/>
  <c r="O179" i="72"/>
  <c r="O88" i="72" s="1" a="1"/>
  <c r="O88" i="72" s="1"/>
  <c r="O175" i="72"/>
  <c r="O84" i="72" s="1" a="1"/>
  <c r="O84" i="72" s="1"/>
  <c r="O171" i="72"/>
  <c r="O80" i="72" s="1" a="1"/>
  <c r="O80" i="72" s="1"/>
  <c r="F108" i="72"/>
  <c r="F139" i="72"/>
  <c r="K77" i="72" a="1"/>
  <c r="K77" i="72" s="1"/>
  <c r="F179" i="72"/>
  <c r="F88" i="72" s="1" a="1"/>
  <c r="F88" i="72" s="1"/>
  <c r="K83" i="72" a="1"/>
  <c r="K83" i="72" s="1"/>
  <c r="F175" i="72"/>
  <c r="F84" i="72" s="1" a="1"/>
  <c r="F84" i="72" s="1"/>
  <c r="F126" i="72"/>
  <c r="O126" i="72" s="1"/>
  <c r="F95" i="72"/>
  <c r="F157" i="72"/>
  <c r="H182" i="72"/>
  <c r="H91" i="72" s="1" a="1"/>
  <c r="H91" i="72" s="1"/>
  <c r="O69" i="72" a="1"/>
  <c r="O69" i="72" s="1"/>
  <c r="H64" i="72" a="1"/>
  <c r="H64" i="72" s="1"/>
  <c r="Q89" i="72"/>
  <c r="Q84" i="72"/>
  <c r="Q80" i="72"/>
  <c r="Q74" i="72" a="1"/>
  <c r="Q74" i="72" s="1"/>
  <c r="F182" i="72"/>
  <c r="F91" i="72" s="1" a="1"/>
  <c r="F91" i="72" s="1"/>
  <c r="B179" i="72"/>
  <c r="B88" i="72" s="1" a="1"/>
  <c r="B88" i="72" s="1"/>
  <c r="B175" i="72"/>
  <c r="B84" i="72" s="1" a="1"/>
  <c r="B84" i="72" s="1"/>
  <c r="B164" i="72"/>
  <c r="B72" i="72" s="1" a="1"/>
  <c r="B72" i="72" s="1"/>
  <c r="B161" i="72"/>
  <c r="H157" i="72"/>
  <c r="E164" i="72" a="1"/>
  <c r="E164" i="72" s="1"/>
  <c r="E72" i="72" s="1" a="1"/>
  <c r="E72" i="72" s="1"/>
  <c r="E161" i="72" a="1"/>
  <c r="E161" i="72" s="1"/>
  <c r="L58" i="72"/>
  <c r="L56" i="72"/>
  <c r="L57" i="72"/>
  <c r="F57" i="72"/>
  <c r="B65" i="72" a="1"/>
  <c r="B65" i="72" s="1"/>
  <c r="O219" i="72"/>
  <c r="B223" i="72" s="1"/>
  <c r="E223" i="72" s="1" a="1"/>
  <c r="E223" i="72" s="1"/>
  <c r="L69" i="72" a="1"/>
  <c r="L69" i="72" s="1"/>
  <c r="H65" i="72" a="1"/>
  <c r="H65" i="72" s="1"/>
  <c r="P84" i="72"/>
  <c r="P80" i="72"/>
  <c r="P89" i="72"/>
  <c r="P74" i="72" a="1"/>
  <c r="P74" i="72" s="1"/>
  <c r="Q88" i="72"/>
  <c r="Q83" i="72"/>
  <c r="Q79" i="72"/>
  <c r="Q73" i="72" a="1"/>
  <c r="Q73" i="72" s="1"/>
  <c r="L57" i="71"/>
  <c r="B65" i="71" a="1"/>
  <c r="B65" i="71" s="1"/>
  <c r="E223" i="71" a="1"/>
  <c r="E223" i="71" s="1"/>
  <c r="Q89" i="71"/>
  <c r="Q84" i="71"/>
  <c r="Q80" i="71"/>
  <c r="Q74" i="71" a="1"/>
  <c r="Q74" i="71" s="1"/>
  <c r="L56" i="71"/>
  <c r="L69" i="71" a="1"/>
  <c r="L69" i="71" s="1"/>
  <c r="E161" i="71" a="1"/>
  <c r="E161" i="71" s="1"/>
  <c r="B164" i="71"/>
  <c r="B72" i="71" s="1" a="1"/>
  <c r="B72" i="71" s="1"/>
  <c r="B179" i="71"/>
  <c r="B88" i="71" s="1" a="1"/>
  <c r="B88" i="71" s="1"/>
  <c r="O179" i="71"/>
  <c r="O88" i="71" s="1" a="1"/>
  <c r="O88" i="71" s="1"/>
  <c r="O175" i="71"/>
  <c r="O84" i="71" s="1" a="1"/>
  <c r="O84" i="71" s="1"/>
  <c r="O171" i="71"/>
  <c r="O80" i="71" s="1" a="1"/>
  <c r="O80" i="71" s="1"/>
  <c r="F108" i="71"/>
  <c r="F78" i="71" s="1" a="1"/>
  <c r="F78" i="71" s="1"/>
  <c r="K77" i="71" a="1"/>
  <c r="K77" i="71" s="1"/>
  <c r="G69" i="71" a="1"/>
  <c r="G69" i="71" s="1"/>
  <c r="F126" i="71"/>
  <c r="O126" i="71" s="1"/>
  <c r="F95" i="71"/>
  <c r="F157" i="71"/>
  <c r="O157" i="71" s="1"/>
  <c r="E192" i="71" a="1"/>
  <c r="E192" i="71" s="1"/>
  <c r="P89" i="71"/>
  <c r="P84" i="71"/>
  <c r="P74" i="71" a="1"/>
  <c r="P74" i="71" s="1"/>
  <c r="P80" i="71"/>
  <c r="Q88" i="71"/>
  <c r="Q79" i="71"/>
  <c r="Q73" i="71" a="1"/>
  <c r="Q73" i="71" s="1"/>
  <c r="Q83" i="71"/>
  <c r="H65" i="71" a="1"/>
  <c r="H65" i="71" s="1"/>
  <c r="L58" i="71"/>
  <c r="E164" i="71" a="1"/>
  <c r="E164" i="71" s="1"/>
  <c r="E72" i="71" s="1" a="1"/>
  <c r="E72" i="71" s="1"/>
  <c r="B161" i="71"/>
  <c r="B175" i="71"/>
  <c r="B84" i="71" s="1" a="1"/>
  <c r="B84" i="71" s="1"/>
  <c r="O179" i="70"/>
  <c r="O88" i="70" s="1" a="1"/>
  <c r="O88" i="70" s="1"/>
  <c r="O175" i="70"/>
  <c r="O84" i="70" s="1" a="1"/>
  <c r="O84" i="70" s="1"/>
  <c r="O171" i="70"/>
  <c r="O80" i="70" s="1" a="1"/>
  <c r="O80" i="70" s="1"/>
  <c r="O69" i="70" a="1"/>
  <c r="O69" i="70" s="1"/>
  <c r="L69" i="70" a="1"/>
  <c r="L69" i="70" s="1"/>
  <c r="P84" i="70"/>
  <c r="P80" i="70"/>
  <c r="P89" i="70"/>
  <c r="P74" i="70" a="1"/>
  <c r="P74" i="70" s="1"/>
  <c r="Q88" i="70"/>
  <c r="Q83" i="70"/>
  <c r="Q79" i="70"/>
  <c r="Q73" i="70" a="1"/>
  <c r="Q73" i="70" s="1"/>
  <c r="B182" i="70"/>
  <c r="B91" i="70" s="1" a="1"/>
  <c r="B91" i="70" s="1"/>
  <c r="J69" i="70" a="1"/>
  <c r="J69" i="70" s="1"/>
  <c r="F108" i="70"/>
  <c r="F139" i="70"/>
  <c r="K77" i="70" a="1"/>
  <c r="K77" i="70" s="1"/>
  <c r="G69" i="70" a="1"/>
  <c r="G69" i="70" s="1"/>
  <c r="F179" i="70"/>
  <c r="F88" i="70" s="1" a="1"/>
  <c r="F88" i="70" s="1"/>
  <c r="K83" i="70" a="1"/>
  <c r="K83" i="70" s="1"/>
  <c r="F126" i="70"/>
  <c r="O126" i="70" s="1"/>
  <c r="F95" i="70"/>
  <c r="F157" i="70"/>
  <c r="F56" i="70"/>
  <c r="L56" i="70" s="1"/>
  <c r="L61" i="70"/>
  <c r="F61" i="70"/>
  <c r="O188" i="70"/>
  <c r="B192" i="70" s="1"/>
  <c r="E192" i="70" s="1" a="1"/>
  <c r="E192" i="70" s="1"/>
  <c r="F58" i="70"/>
  <c r="F182" i="70" s="1"/>
  <c r="F91" i="70" s="1" a="1"/>
  <c r="F91" i="70" s="1"/>
  <c r="B164" i="70"/>
  <c r="B72" i="70" s="1" a="1"/>
  <c r="B72" i="70" s="1"/>
  <c r="H157" i="70"/>
  <c r="H65" i="70" s="1" a="1"/>
  <c r="H65" i="70" s="1"/>
  <c r="E161" i="70" a="1"/>
  <c r="E161" i="70" s="1"/>
  <c r="H64" i="70" a="1"/>
  <c r="H64" i="70" s="1"/>
  <c r="Q89" i="70"/>
  <c r="Q84" i="70"/>
  <c r="Q80" i="70"/>
  <c r="Q74" i="70" a="1"/>
  <c r="Q74" i="70" s="1"/>
  <c r="L60" i="70"/>
  <c r="F60" i="70"/>
  <c r="F57" i="70"/>
  <c r="L57" i="70" s="1"/>
  <c r="B65" i="70" a="1"/>
  <c r="B65" i="70" s="1"/>
  <c r="O219" i="70"/>
  <c r="B223" i="70" s="1"/>
  <c r="E223" i="70" s="1" a="1"/>
  <c r="E223" i="70" s="1"/>
  <c r="F182" i="69"/>
  <c r="F91" i="69" s="1" a="1"/>
  <c r="F91" i="69" s="1"/>
  <c r="B179" i="69"/>
  <c r="B88" i="69" s="1" a="1"/>
  <c r="B88" i="69" s="1"/>
  <c r="B175" i="69"/>
  <c r="B84" i="69" s="1" a="1"/>
  <c r="B84" i="69" s="1"/>
  <c r="B164" i="69"/>
  <c r="B72" i="69" s="1" a="1"/>
  <c r="B72" i="69" s="1"/>
  <c r="B161" i="69"/>
  <c r="H157" i="69"/>
  <c r="H65" i="69" s="1" a="1"/>
  <c r="H65" i="69" s="1"/>
  <c r="E164" i="69" a="1"/>
  <c r="E164" i="69" s="1"/>
  <c r="E72" i="69" s="1" a="1"/>
  <c r="E72" i="69" s="1"/>
  <c r="E161" i="69" a="1"/>
  <c r="E161" i="69" s="1"/>
  <c r="L58" i="69"/>
  <c r="L57" i="69"/>
  <c r="F57" i="69"/>
  <c r="B65" i="69" a="1"/>
  <c r="B65" i="69" s="1"/>
  <c r="E223" i="69" a="1"/>
  <c r="E223" i="69" s="1"/>
  <c r="L69" i="69" a="1"/>
  <c r="L69" i="69" s="1"/>
  <c r="H64" i="69" a="1"/>
  <c r="H64" i="69" s="1"/>
  <c r="Q89" i="69"/>
  <c r="Q84" i="69"/>
  <c r="Q80" i="69"/>
  <c r="Q74" i="69" a="1"/>
  <c r="Q74" i="69" s="1"/>
  <c r="O188" i="69"/>
  <c r="B192" i="69" s="1"/>
  <c r="E192" i="69" s="1" a="1"/>
  <c r="E192" i="69" s="1"/>
  <c r="O179" i="69"/>
  <c r="O88" i="69" s="1" a="1"/>
  <c r="O88" i="69" s="1"/>
  <c r="O175" i="69"/>
  <c r="O84" i="69" s="1" a="1"/>
  <c r="O84" i="69" s="1"/>
  <c r="O171" i="69"/>
  <c r="O80" i="69" s="1" a="1"/>
  <c r="O80" i="69" s="1"/>
  <c r="B182" i="69"/>
  <c r="B91" i="69" s="1" a="1"/>
  <c r="B91" i="69" s="1"/>
  <c r="J69" i="69" a="1"/>
  <c r="J69" i="69" s="1"/>
  <c r="F108" i="69"/>
  <c r="F139" i="69"/>
  <c r="K77" i="69" a="1"/>
  <c r="K77" i="69" s="1"/>
  <c r="G69" i="69" a="1"/>
  <c r="G69" i="69" s="1"/>
  <c r="F179" i="69"/>
  <c r="F88" i="69" s="1" a="1"/>
  <c r="F88" i="69" s="1"/>
  <c r="K83" i="69" a="1"/>
  <c r="K83" i="69" s="1"/>
  <c r="F175" i="69"/>
  <c r="F84" i="69" s="1" a="1"/>
  <c r="F84" i="69" s="1"/>
  <c r="F126" i="69"/>
  <c r="O126" i="69" s="1"/>
  <c r="F95" i="69"/>
  <c r="F157" i="69"/>
  <c r="H182" i="69"/>
  <c r="H91" i="69" s="1" a="1"/>
  <c r="H91" i="69" s="1"/>
  <c r="O69" i="69" a="1"/>
  <c r="O69" i="69" s="1"/>
  <c r="P84" i="69"/>
  <c r="P80" i="69"/>
  <c r="P89" i="69"/>
  <c r="P74" i="69" a="1"/>
  <c r="P74" i="69" s="1"/>
  <c r="Q88" i="69"/>
  <c r="Q83" i="69"/>
  <c r="Q79" i="69"/>
  <c r="Q73" i="69" a="1"/>
  <c r="Q73" i="69" s="1"/>
  <c r="P84" i="68"/>
  <c r="P80" i="68"/>
  <c r="P89" i="68"/>
  <c r="P74" i="68" a="1"/>
  <c r="P74" i="68" s="1"/>
  <c r="Q88" i="68"/>
  <c r="Q83" i="68"/>
  <c r="Q79" i="68"/>
  <c r="Q73" i="68" a="1"/>
  <c r="Q73" i="68" s="1"/>
  <c r="N72" i="68" a="1"/>
  <c r="N72" i="68" s="1"/>
  <c r="B182" i="68"/>
  <c r="B91" i="68" s="1" a="1"/>
  <c r="B91" i="68" s="1"/>
  <c r="F108" i="68"/>
  <c r="F139" i="68"/>
  <c r="K77" i="68" a="1"/>
  <c r="K77" i="68" s="1"/>
  <c r="G69" i="68" a="1"/>
  <c r="G69" i="68" s="1"/>
  <c r="F179" i="68"/>
  <c r="F88" i="68" s="1" a="1"/>
  <c r="F88" i="68" s="1"/>
  <c r="K83" i="68" a="1"/>
  <c r="K83" i="68" s="1"/>
  <c r="F126" i="68"/>
  <c r="O126" i="68" s="1"/>
  <c r="F95" i="68"/>
  <c r="F157" i="68"/>
  <c r="O157" i="68" s="1"/>
  <c r="L60" i="68"/>
  <c r="F60" i="68"/>
  <c r="B65" i="68" a="1"/>
  <c r="B65" i="68" s="1"/>
  <c r="O219" i="68"/>
  <c r="B223" i="68" s="1"/>
  <c r="E223" i="68" s="1" a="1"/>
  <c r="E223" i="68" s="1"/>
  <c r="H65" i="68" a="1"/>
  <c r="H65" i="68" s="1"/>
  <c r="H64" i="68" a="1"/>
  <c r="H64" i="68" s="1"/>
  <c r="Q89" i="68"/>
  <c r="Q84" i="68"/>
  <c r="Q80" i="68"/>
  <c r="Q74" i="68" a="1"/>
  <c r="Q74" i="68" s="1"/>
  <c r="O69" i="68" a="1"/>
  <c r="O69" i="68" s="1"/>
  <c r="O179" i="68"/>
  <c r="O88" i="68" s="1" a="1"/>
  <c r="O88" i="68" s="1"/>
  <c r="O175" i="68"/>
  <c r="O84" i="68" s="1" a="1"/>
  <c r="O84" i="68" s="1"/>
  <c r="O171" i="68"/>
  <c r="O80" i="68" s="1" a="1"/>
  <c r="O80" i="68" s="1"/>
  <c r="L57" i="68"/>
  <c r="F56" i="68"/>
  <c r="L56" i="68" s="1"/>
  <c r="L61" i="68"/>
  <c r="F61" i="68"/>
  <c r="O188" i="68"/>
  <c r="B192" i="68" s="1"/>
  <c r="E192" i="68" s="1" a="1"/>
  <c r="E192" i="68" s="1"/>
  <c r="F58" i="68"/>
  <c r="O69" i="67" a="1"/>
  <c r="O69" i="67" s="1"/>
  <c r="O179" i="67"/>
  <c r="O88" i="67" s="1" a="1"/>
  <c r="O88" i="67" s="1"/>
  <c r="O175" i="67"/>
  <c r="O84" i="67" s="1" a="1"/>
  <c r="O84" i="67" s="1"/>
  <c r="O171" i="67"/>
  <c r="O80" i="67" s="1" a="1"/>
  <c r="O80" i="67" s="1"/>
  <c r="L57" i="67"/>
  <c r="F56" i="67"/>
  <c r="L56" i="67" s="1"/>
  <c r="L61" i="67"/>
  <c r="F61" i="67"/>
  <c r="O188" i="67"/>
  <c r="B192" i="67" s="1"/>
  <c r="E192" i="67" s="1" a="1"/>
  <c r="E192" i="67" s="1"/>
  <c r="F58" i="67"/>
  <c r="P84" i="67"/>
  <c r="P80" i="67"/>
  <c r="P89" i="67"/>
  <c r="P74" i="67" a="1"/>
  <c r="P74" i="67" s="1"/>
  <c r="Q88" i="67"/>
  <c r="Q83" i="67"/>
  <c r="Q79" i="67"/>
  <c r="Q73" i="67" a="1"/>
  <c r="Q73" i="67" s="1"/>
  <c r="H65" i="67" a="1"/>
  <c r="H65" i="67" s="1"/>
  <c r="N72" i="67" a="1"/>
  <c r="N72" i="67" s="1"/>
  <c r="B182" i="67"/>
  <c r="B91" i="67" s="1" a="1"/>
  <c r="B91" i="67" s="1"/>
  <c r="F108" i="67"/>
  <c r="F139" i="67"/>
  <c r="K77" i="67" a="1"/>
  <c r="K77" i="67" s="1"/>
  <c r="G69" i="67" a="1"/>
  <c r="G69" i="67" s="1"/>
  <c r="F179" i="67"/>
  <c r="F88" i="67" s="1" a="1"/>
  <c r="F88" i="67" s="1"/>
  <c r="K83" i="67" a="1"/>
  <c r="K83" i="67" s="1"/>
  <c r="F126" i="67"/>
  <c r="O126" i="67" s="1"/>
  <c r="F95" i="67"/>
  <c r="F157" i="67"/>
  <c r="O157" i="67" s="1"/>
  <c r="L60" i="67"/>
  <c r="F60" i="67"/>
  <c r="B65" i="67" a="1"/>
  <c r="B65" i="67" s="1"/>
  <c r="O219" i="67"/>
  <c r="B223" i="67" s="1"/>
  <c r="E223" i="67" s="1" a="1"/>
  <c r="E223" i="67" s="1"/>
  <c r="H64" i="67" a="1"/>
  <c r="H64" i="67" s="1"/>
  <c r="Q89" i="67"/>
  <c r="Q84" i="67"/>
  <c r="Q80" i="67"/>
  <c r="Q74" i="67" a="1"/>
  <c r="Q74" i="67" s="1"/>
  <c r="E192" i="66" a="1"/>
  <c r="E192" i="66" s="1"/>
  <c r="O179" i="66"/>
  <c r="O88" i="66" s="1" a="1"/>
  <c r="O88" i="66" s="1"/>
  <c r="O175" i="66"/>
  <c r="O84" i="66" s="1" a="1"/>
  <c r="O84" i="66" s="1"/>
  <c r="O171" i="66"/>
  <c r="O80" i="66" s="1" a="1"/>
  <c r="O80" i="66" s="1"/>
  <c r="J69" i="66" a="1"/>
  <c r="J69" i="66" s="1"/>
  <c r="F108" i="66"/>
  <c r="F139" i="66"/>
  <c r="K77" i="66" a="1"/>
  <c r="K77" i="66" s="1"/>
  <c r="G69" i="66" a="1"/>
  <c r="G69" i="66" s="1"/>
  <c r="F179" i="66"/>
  <c r="F88" i="66" s="1" a="1"/>
  <c r="F88" i="66" s="1"/>
  <c r="K83" i="66" a="1"/>
  <c r="K83" i="66" s="1"/>
  <c r="F175" i="66"/>
  <c r="F84" i="66" s="1" a="1"/>
  <c r="F84" i="66" s="1"/>
  <c r="F126" i="66"/>
  <c r="O126" i="66" s="1"/>
  <c r="F95" i="66"/>
  <c r="F157" i="66"/>
  <c r="F58" i="66"/>
  <c r="F182" i="66" s="1"/>
  <c r="F91" i="66" s="1" a="1"/>
  <c r="F91" i="66" s="1"/>
  <c r="H182" i="66"/>
  <c r="H91" i="66" s="1" a="1"/>
  <c r="H91" i="66" s="1"/>
  <c r="O69" i="66" a="1"/>
  <c r="O69" i="66" s="1"/>
  <c r="L69" i="66" a="1"/>
  <c r="L69" i="66" s="1"/>
  <c r="H64" i="66" a="1"/>
  <c r="H64" i="66" s="1"/>
  <c r="Q89" i="66"/>
  <c r="Q84" i="66"/>
  <c r="Q80" i="66"/>
  <c r="Q74" i="66" a="1"/>
  <c r="Q74" i="66" s="1"/>
  <c r="B164" i="66"/>
  <c r="B72" i="66" s="1" a="1"/>
  <c r="B72" i="66" s="1"/>
  <c r="H157" i="66"/>
  <c r="H65" i="66" s="1" a="1"/>
  <c r="H65" i="66" s="1"/>
  <c r="E161" i="66" a="1"/>
  <c r="E161" i="66" s="1"/>
  <c r="L56" i="66"/>
  <c r="F57" i="66"/>
  <c r="L57" i="66" s="1"/>
  <c r="B65" i="66" a="1"/>
  <c r="B65" i="66" s="1"/>
  <c r="O219" i="66"/>
  <c r="B223" i="66" s="1"/>
  <c r="E223" i="66" s="1" a="1"/>
  <c r="E223" i="66" s="1"/>
  <c r="P84" i="66"/>
  <c r="P80" i="66"/>
  <c r="P89" i="66"/>
  <c r="P74" i="66" a="1"/>
  <c r="P74" i="66" s="1"/>
  <c r="Q88" i="66"/>
  <c r="Q83" i="66"/>
  <c r="Q79" i="66"/>
  <c r="Q73" i="66" a="1"/>
  <c r="Q73" i="66" s="1"/>
  <c r="AI14" i="77"/>
  <c r="K44" i="77"/>
  <c r="S13" i="77" a="1"/>
  <c r="S13" i="77" s="1"/>
  <c r="B16" i="77"/>
  <c r="A17" i="77"/>
  <c r="Z16" i="77" a="1"/>
  <c r="Z16" i="77" s="1"/>
  <c r="S16" i="77" s="1" a="1"/>
  <c r="S16" i="77" s="1"/>
  <c r="AI13" i="76"/>
  <c r="S13" i="76" a="1"/>
  <c r="S13" i="76" s="1"/>
  <c r="Z14" i="76" a="1"/>
  <c r="Z14" i="76" s="1"/>
  <c r="S14" i="76" s="1" a="1"/>
  <c r="S14" i="76" s="1"/>
  <c r="A15" i="76"/>
  <c r="B14" i="76"/>
  <c r="K44" i="76"/>
  <c r="AI14" i="76"/>
  <c r="A15" i="75"/>
  <c r="A16" i="75" s="1"/>
  <c r="K44" i="75"/>
  <c r="B15" i="75"/>
  <c r="AI14" i="75"/>
  <c r="AI14" i="74"/>
  <c r="S14" i="74" a="1"/>
  <c r="S14" i="74" s="1"/>
  <c r="K44" i="74"/>
  <c r="B16" i="74"/>
  <c r="A17" i="74"/>
  <c r="Z16" i="74" a="1"/>
  <c r="Z16" i="74" s="1"/>
  <c r="S16" i="74" s="1" a="1"/>
  <c r="S16" i="74" s="1"/>
  <c r="S13" i="73" a="1"/>
  <c r="S13" i="73" s="1"/>
  <c r="AI13" i="73"/>
  <c r="A16" i="73"/>
  <c r="B15" i="73"/>
  <c r="Z15" i="73" a="1"/>
  <c r="Z15" i="73" s="1"/>
  <c r="S15" i="73" s="1" a="1"/>
  <c r="S15" i="73" s="1"/>
  <c r="AI14" i="73"/>
  <c r="K44" i="73"/>
  <c r="B14" i="72"/>
  <c r="AI14" i="72"/>
  <c r="K44" i="72"/>
  <c r="S14" i="72" a="1"/>
  <c r="S14" i="72" s="1"/>
  <c r="A16" i="72"/>
  <c r="B15" i="72"/>
  <c r="Z15" i="72" a="1"/>
  <c r="Z15" i="72" s="1"/>
  <c r="S15" i="72" s="1" a="1"/>
  <c r="S15" i="72" s="1"/>
  <c r="AI13" i="72"/>
  <c r="S13" i="72" a="1"/>
  <c r="S13" i="72" s="1"/>
  <c r="B14" i="71"/>
  <c r="Z14" i="71" a="1"/>
  <c r="Z14" i="71" s="1"/>
  <c r="S14" i="71" s="1" a="1"/>
  <c r="S14" i="71" s="1"/>
  <c r="B15" i="71"/>
  <c r="S13" i="71" a="1"/>
  <c r="S13" i="71" s="1"/>
  <c r="K44" i="71"/>
  <c r="B16" i="71"/>
  <c r="A17" i="71"/>
  <c r="Z16" i="71" a="1"/>
  <c r="Z16" i="71" s="1"/>
  <c r="S16" i="71" s="1" a="1"/>
  <c r="S16" i="71" s="1"/>
  <c r="S14" i="70" a="1"/>
  <c r="S14" i="70" s="1"/>
  <c r="Z15" i="70" a="1"/>
  <c r="Z15" i="70" s="1"/>
  <c r="S15" i="70" s="1" a="1"/>
  <c r="S15" i="70" s="1"/>
  <c r="A16" i="70"/>
  <c r="B15" i="70"/>
  <c r="AI14" i="70"/>
  <c r="K44" i="70"/>
  <c r="AI13" i="70"/>
  <c r="AI13" i="69"/>
  <c r="S13" i="69" a="1"/>
  <c r="S13" i="69" s="1"/>
  <c r="Z14" i="69" a="1"/>
  <c r="Z14" i="69" s="1"/>
  <c r="S14" i="69" s="1" a="1"/>
  <c r="S14" i="69" s="1"/>
  <c r="A15" i="69"/>
  <c r="B14" i="69"/>
  <c r="AI14" i="69"/>
  <c r="Z14" i="68" a="1"/>
  <c r="Z14" i="68" s="1"/>
  <c r="B15" i="68"/>
  <c r="AI13" i="68"/>
  <c r="B16" i="68"/>
  <c r="A17" i="68"/>
  <c r="Z16" i="68" a="1"/>
  <c r="Z16" i="68" s="1"/>
  <c r="S16" i="68" s="1" a="1"/>
  <c r="S16" i="68" s="1"/>
  <c r="S14" i="68" a="1"/>
  <c r="S14" i="68" s="1"/>
  <c r="AI14" i="68"/>
  <c r="K44" i="68"/>
  <c r="AI13" i="67"/>
  <c r="S13" i="67" a="1"/>
  <c r="S13" i="67" s="1"/>
  <c r="K44" i="67"/>
  <c r="AI14" i="67"/>
  <c r="B16" i="67"/>
  <c r="A17" i="67"/>
  <c r="Z16" i="67" a="1"/>
  <c r="Z16" i="67" s="1"/>
  <c r="O10" i="66" a="1"/>
  <c r="O10" i="66" s="1"/>
  <c r="E10" i="66"/>
  <c r="AF43" i="66"/>
  <c r="AE43" i="66" a="1"/>
  <c r="AE43" i="66" s="1"/>
  <c r="AD43" i="66"/>
  <c r="Y43" i="66" a="1"/>
  <c r="Y43" i="66" s="1"/>
  <c r="I43" i="66" a="1"/>
  <c r="I43" i="66" s="1"/>
  <c r="AF42" i="66"/>
  <c r="AE42" i="66"/>
  <c r="AE42" i="66" a="1"/>
  <c r="AD42" i="66"/>
  <c r="Y42" i="66" a="1"/>
  <c r="Y42" i="66" s="1"/>
  <c r="I42" i="66" a="1"/>
  <c r="I42" i="66" s="1"/>
  <c r="AA42" i="66" s="1" a="1"/>
  <c r="AA42" i="66" s="1"/>
  <c r="AF41" i="66"/>
  <c r="AE41" i="66" a="1"/>
  <c r="AE41" i="66" s="1"/>
  <c r="AD41" i="66"/>
  <c r="Y41" i="66" a="1"/>
  <c r="Y41" i="66" s="1"/>
  <c r="I41" i="66" a="1"/>
  <c r="I41" i="66" s="1"/>
  <c r="AA41" i="66" s="1" a="1"/>
  <c r="AA41" i="66" s="1"/>
  <c r="AF40" i="66"/>
  <c r="AE40" i="66" a="1"/>
  <c r="AE40" i="66" s="1"/>
  <c r="AD40" i="66"/>
  <c r="Y40" i="66" a="1"/>
  <c r="Y40" i="66" s="1"/>
  <c r="I40" i="66" a="1"/>
  <c r="I40" i="66" s="1"/>
  <c r="AA40" i="66" s="1" a="1"/>
  <c r="AA40" i="66" s="1"/>
  <c r="AF39" i="66"/>
  <c r="AE39" i="66" a="1"/>
  <c r="AE39" i="66" s="1"/>
  <c r="AD39" i="66"/>
  <c r="Y39" i="66" a="1"/>
  <c r="Y39" i="66" s="1"/>
  <c r="I39" i="66" a="1"/>
  <c r="I39" i="66" s="1"/>
  <c r="AA39" i="66" s="1" a="1"/>
  <c r="AA39" i="66" s="1"/>
  <c r="AF38" i="66"/>
  <c r="AE38" i="66"/>
  <c r="AE38" i="66" a="1"/>
  <c r="AD38" i="66"/>
  <c r="Y38" i="66" a="1"/>
  <c r="Y38" i="66" s="1"/>
  <c r="I38" i="66" a="1"/>
  <c r="I38" i="66" s="1"/>
  <c r="AA38" i="66" s="1" a="1"/>
  <c r="AA38" i="66" s="1"/>
  <c r="AF37" i="66"/>
  <c r="AE37" i="66"/>
  <c r="AE37" i="66" a="1"/>
  <c r="AD37" i="66"/>
  <c r="Y37" i="66" a="1"/>
  <c r="Y37" i="66" s="1"/>
  <c r="I37" i="66" a="1"/>
  <c r="I37" i="66" s="1"/>
  <c r="AA37" i="66" s="1" a="1"/>
  <c r="AA37" i="66" s="1"/>
  <c r="AF36" i="66"/>
  <c r="AE36" i="66"/>
  <c r="AE36" i="66" a="1"/>
  <c r="AD36" i="66"/>
  <c r="Y36" i="66" a="1"/>
  <c r="Y36" i="66" s="1"/>
  <c r="I36" i="66" a="1"/>
  <c r="I36" i="66" s="1"/>
  <c r="AA36" i="66" s="1" a="1"/>
  <c r="AA36" i="66" s="1"/>
  <c r="AF35" i="66"/>
  <c r="AE35" i="66" a="1"/>
  <c r="AE35" i="66" s="1"/>
  <c r="AD35" i="66"/>
  <c r="Y35" i="66" a="1"/>
  <c r="Y35" i="66" s="1"/>
  <c r="I35" i="66" a="1"/>
  <c r="I35" i="66" s="1"/>
  <c r="AA35" i="66" s="1" a="1"/>
  <c r="AA35" i="66" s="1"/>
  <c r="AF34" i="66"/>
  <c r="AE34" i="66" a="1"/>
  <c r="AE34" i="66" s="1"/>
  <c r="AD34" i="66"/>
  <c r="Y34" i="66" a="1"/>
  <c r="Y34" i="66" s="1"/>
  <c r="I34" i="66" a="1"/>
  <c r="I34" i="66" s="1"/>
  <c r="AA34" i="66" s="1" a="1"/>
  <c r="AA34" i="66" s="1"/>
  <c r="AF33" i="66"/>
  <c r="AE33" i="66" a="1"/>
  <c r="AE33" i="66" s="1"/>
  <c r="AD33" i="66"/>
  <c r="Y33" i="66" a="1"/>
  <c r="Y33" i="66" s="1"/>
  <c r="I33" i="66" a="1"/>
  <c r="I33" i="66" s="1"/>
  <c r="AA33" i="66" s="1" a="1"/>
  <c r="AA33" i="66" s="1"/>
  <c r="AF32" i="66"/>
  <c r="AE32" i="66"/>
  <c r="AE32" i="66" a="1"/>
  <c r="AD32" i="66"/>
  <c r="Y32" i="66" a="1"/>
  <c r="Y32" i="66" s="1"/>
  <c r="I32" i="66" a="1"/>
  <c r="I32" i="66" s="1"/>
  <c r="AA32" i="66" s="1" a="1"/>
  <c r="AA32" i="66" s="1"/>
  <c r="AF31" i="66"/>
  <c r="AE31" i="66"/>
  <c r="AE31" i="66" a="1"/>
  <c r="AD31" i="66"/>
  <c r="Y31" i="66" a="1"/>
  <c r="Y31" i="66" s="1"/>
  <c r="I31" i="66" a="1"/>
  <c r="I31" i="66" s="1"/>
  <c r="AF30" i="66"/>
  <c r="AE30" i="66" a="1"/>
  <c r="AE30" i="66" s="1"/>
  <c r="AD30" i="66"/>
  <c r="Y30" i="66" a="1"/>
  <c r="Y30" i="66" s="1"/>
  <c r="I30" i="66" a="1"/>
  <c r="I30" i="66" s="1"/>
  <c r="AF29" i="66"/>
  <c r="AE29" i="66" a="1"/>
  <c r="AE29" i="66" s="1"/>
  <c r="AD29" i="66"/>
  <c r="Y29" i="66" a="1"/>
  <c r="Y29" i="66" s="1"/>
  <c r="I29" i="66" a="1"/>
  <c r="I29" i="66" s="1"/>
  <c r="AF28" i="66"/>
  <c r="AE28" i="66" a="1"/>
  <c r="AE28" i="66" s="1"/>
  <c r="AD28" i="66"/>
  <c r="Y28" i="66" a="1"/>
  <c r="Y28" i="66" s="1"/>
  <c r="I28" i="66" a="1"/>
  <c r="I28" i="66" s="1"/>
  <c r="AF27" i="66"/>
  <c r="AE27" i="66" a="1"/>
  <c r="AE27" i="66" s="1"/>
  <c r="AD27" i="66"/>
  <c r="Y27" i="66" a="1"/>
  <c r="Y27" i="66" s="1"/>
  <c r="I27" i="66" a="1"/>
  <c r="I27" i="66" s="1"/>
  <c r="AF26" i="66"/>
  <c r="AE26" i="66" a="1"/>
  <c r="AE26" i="66" s="1"/>
  <c r="AD26" i="66"/>
  <c r="Y26" i="66" a="1"/>
  <c r="Y26" i="66" s="1"/>
  <c r="I26" i="66" a="1"/>
  <c r="I26" i="66" s="1"/>
  <c r="AF25" i="66"/>
  <c r="AE25" i="66" a="1"/>
  <c r="AE25" i="66" s="1"/>
  <c r="AD25" i="66"/>
  <c r="Y25" i="66" a="1"/>
  <c r="Y25" i="66" s="1"/>
  <c r="I25" i="66" a="1"/>
  <c r="I25" i="66" s="1"/>
  <c r="AF24" i="66"/>
  <c r="AE24" i="66" a="1"/>
  <c r="AE24" i="66" s="1"/>
  <c r="AD24" i="66"/>
  <c r="Y24" i="66" a="1"/>
  <c r="Y24" i="66" s="1"/>
  <c r="I24" i="66" a="1"/>
  <c r="I24" i="66" s="1"/>
  <c r="AF23" i="66"/>
  <c r="AE23" i="66" a="1"/>
  <c r="AE23" i="66" s="1"/>
  <c r="AD23" i="66"/>
  <c r="Y23" i="66" a="1"/>
  <c r="Y23" i="66" s="1"/>
  <c r="I23" i="66" a="1"/>
  <c r="I23" i="66" s="1"/>
  <c r="AF22" i="66"/>
  <c r="AE22" i="66" a="1"/>
  <c r="AE22" i="66" s="1"/>
  <c r="AD22" i="66"/>
  <c r="Y22" i="66" a="1"/>
  <c r="Y22" i="66" s="1"/>
  <c r="I22" i="66" a="1"/>
  <c r="I22" i="66" s="1"/>
  <c r="AF21" i="66"/>
  <c r="AE21" i="66" a="1"/>
  <c r="AE21" i="66" s="1"/>
  <c r="AD21" i="66"/>
  <c r="Y21" i="66" a="1"/>
  <c r="Y21" i="66" s="1"/>
  <c r="I21" i="66" a="1"/>
  <c r="I21" i="66" s="1"/>
  <c r="AB21" i="66" s="1" a="1"/>
  <c r="AB21" i="66" s="1"/>
  <c r="AF20" i="66"/>
  <c r="AE20" i="66"/>
  <c r="AE20" i="66" a="1"/>
  <c r="AD20" i="66"/>
  <c r="Y20" i="66" a="1"/>
  <c r="Y20" i="66" s="1"/>
  <c r="I20" i="66" a="1"/>
  <c r="I20" i="66" s="1"/>
  <c r="AF19" i="66"/>
  <c r="AE19" i="66" a="1"/>
  <c r="AE19" i="66" s="1"/>
  <c r="AD19" i="66"/>
  <c r="Y19" i="66"/>
  <c r="Y19" i="66" a="1"/>
  <c r="I19" i="66"/>
  <c r="AB19" i="66" s="1" a="1"/>
  <c r="AB19" i="66" s="1"/>
  <c r="I19" i="66" a="1"/>
  <c r="AI18" i="66" a="1"/>
  <c r="AI18" i="66" s="1"/>
  <c r="AF18" i="66"/>
  <c r="AE18" i="66" a="1"/>
  <c r="AE18" i="66" s="1"/>
  <c r="AD18" i="66"/>
  <c r="Y18" i="66"/>
  <c r="Y18" i="66" a="1"/>
  <c r="I18" i="66"/>
  <c r="AB18" i="66" s="1" a="1"/>
  <c r="AB18" i="66" s="1"/>
  <c r="I18" i="66" a="1"/>
  <c r="AF17" i="66"/>
  <c r="AE17" i="66" a="1"/>
  <c r="AE17" i="66" s="1"/>
  <c r="AD17" i="66"/>
  <c r="Y17" i="66"/>
  <c r="Y17" i="66" a="1"/>
  <c r="I17" i="66"/>
  <c r="AB17" i="66" s="1" a="1"/>
  <c r="AB17" i="66" s="1"/>
  <c r="I17" i="66" a="1"/>
  <c r="AF16" i="66"/>
  <c r="AE16" i="66"/>
  <c r="AE16" i="66" a="1"/>
  <c r="AD16" i="66"/>
  <c r="Y16" i="66" a="1"/>
  <c r="Y16" i="66" s="1"/>
  <c r="I16" i="66" a="1"/>
  <c r="I16" i="66" s="1"/>
  <c r="AF15" i="66"/>
  <c r="AE15" i="66" a="1"/>
  <c r="AE15" i="66" s="1"/>
  <c r="AD15" i="66"/>
  <c r="Y15" i="66"/>
  <c r="Y15" i="66" a="1"/>
  <c r="I15" i="66"/>
  <c r="AB15" i="66" s="1" a="1"/>
  <c r="AB15" i="66" s="1"/>
  <c r="I15" i="66" a="1"/>
  <c r="AF14" i="66"/>
  <c r="AE14" i="66" a="1"/>
  <c r="AE14" i="66" s="1"/>
  <c r="AD14" i="66"/>
  <c r="Y14" i="66" a="1"/>
  <c r="Y14" i="66" s="1"/>
  <c r="I14" i="66" a="1"/>
  <c r="I14" i="66" s="1"/>
  <c r="A14" i="66"/>
  <c r="AF13" i="66"/>
  <c r="AE13" i="66" a="1"/>
  <c r="AE13" i="66" s="1"/>
  <c r="AD13" i="66"/>
  <c r="Y13" i="66"/>
  <c r="Y13" i="66" a="1"/>
  <c r="I13" i="66"/>
  <c r="I13" i="66" a="1"/>
  <c r="B13" i="66"/>
  <c r="A13" i="66"/>
  <c r="Z13" i="66" s="1" a="1"/>
  <c r="Z13" i="66" s="1"/>
  <c r="AI12" i="66"/>
  <c r="S12" i="66"/>
  <c r="AI11" i="66"/>
  <c r="AI10" i="66"/>
  <c r="X10" i="66" a="1"/>
  <c r="X10" i="66" s="1"/>
  <c r="AI9" i="66"/>
  <c r="S9" i="66" a="1"/>
  <c r="S9" i="66" s="1"/>
  <c r="AI8" i="66"/>
  <c r="S8" i="66" a="1"/>
  <c r="S8" i="66" s="1"/>
  <c r="L8" i="66"/>
  <c r="AI7" i="66" a="1"/>
  <c r="AI7" i="66" s="1"/>
  <c r="S7" i="66" a="1"/>
  <c r="S7" i="66" s="1"/>
  <c r="C7" i="66"/>
  <c r="AI6" i="66"/>
  <c r="A6" i="66"/>
  <c r="AI5" i="66"/>
  <c r="AI5" i="66" a="1"/>
  <c r="AO4" i="66"/>
  <c r="AP5" i="66" s="1"/>
  <c r="AI4" i="66"/>
  <c r="AI4" i="66" a="1"/>
  <c r="S4" i="66"/>
  <c r="AI3" i="66"/>
  <c r="A3" i="66"/>
  <c r="AI2" i="66"/>
  <c r="S2" i="66"/>
  <c r="S2" i="66" a="1"/>
  <c r="Q1" i="66"/>
  <c r="N1" i="66"/>
  <c r="O157" i="69" l="1"/>
  <c r="F78" i="74" a="1"/>
  <c r="F78" i="74" s="1"/>
  <c r="B179" i="66"/>
  <c r="B88" i="66" s="1" a="1"/>
  <c r="B88" i="66" s="1"/>
  <c r="L58" i="66"/>
  <c r="E164" i="66" a="1"/>
  <c r="E164" i="66" s="1"/>
  <c r="E72" i="66" s="1" a="1"/>
  <c r="E72" i="66" s="1"/>
  <c r="B161" i="66"/>
  <c r="B175" i="66"/>
  <c r="B84" i="66" s="1" a="1"/>
  <c r="B84" i="66" s="1"/>
  <c r="F78" i="68" a="1"/>
  <c r="F78" i="68" s="1"/>
  <c r="B179" i="70"/>
  <c r="B88" i="70" s="1" a="1"/>
  <c r="B88" i="70" s="1"/>
  <c r="F78" i="70" a="1"/>
  <c r="F78" i="70" s="1"/>
  <c r="F78" i="72" a="1"/>
  <c r="F78" i="72" s="1"/>
  <c r="O157" i="72"/>
  <c r="L58" i="73"/>
  <c r="E164" i="73" a="1"/>
  <c r="E164" i="73" s="1"/>
  <c r="E72" i="73" s="1" a="1"/>
  <c r="E72" i="73" s="1"/>
  <c r="B161" i="73"/>
  <c r="B175" i="73"/>
  <c r="B84" i="73" s="1" a="1"/>
  <c r="B84" i="73" s="1"/>
  <c r="O157" i="75"/>
  <c r="B139" i="77"/>
  <c r="B130" i="77"/>
  <c r="E130" i="77" s="1" a="1"/>
  <c r="E130" i="77" s="1"/>
  <c r="O95" i="77"/>
  <c r="F65" i="77" a="1"/>
  <c r="F65" i="77" s="1"/>
  <c r="F78" i="77" a="1"/>
  <c r="F78" i="77" s="1"/>
  <c r="B139" i="76"/>
  <c r="B130" i="76"/>
  <c r="E130" i="76" s="1" a="1"/>
  <c r="E130" i="76" s="1"/>
  <c r="O95" i="76"/>
  <c r="F65" i="76" a="1"/>
  <c r="F65" i="76" s="1"/>
  <c r="F78" i="76" a="1"/>
  <c r="F78" i="76" s="1"/>
  <c r="B139" i="75"/>
  <c r="B130" i="75"/>
  <c r="E130" i="75" s="1" a="1"/>
  <c r="E130" i="75" s="1"/>
  <c r="O95" i="75"/>
  <c r="F65" i="75" a="1"/>
  <c r="F65" i="75" s="1"/>
  <c r="O95" i="74"/>
  <c r="F65" i="74" a="1"/>
  <c r="F65" i="74" s="1"/>
  <c r="B179" i="74"/>
  <c r="B88" i="74" s="1" a="1"/>
  <c r="B88" i="74" s="1"/>
  <c r="B164" i="74"/>
  <c r="B72" i="74" s="1" a="1"/>
  <c r="B72" i="74" s="1"/>
  <c r="E161" i="74" a="1"/>
  <c r="E161" i="74" s="1"/>
  <c r="F182" i="74"/>
  <c r="F91" i="74" s="1" a="1"/>
  <c r="F91" i="74" s="1"/>
  <c r="B175" i="74"/>
  <c r="B84" i="74" s="1" a="1"/>
  <c r="B84" i="74" s="1"/>
  <c r="B161" i="74"/>
  <c r="E164" i="74" a="1"/>
  <c r="E164" i="74" s="1"/>
  <c r="E72" i="74" s="1" a="1"/>
  <c r="E72" i="74" s="1"/>
  <c r="L58" i="74"/>
  <c r="B139" i="74"/>
  <c r="B130" i="74"/>
  <c r="E130" i="74" s="1" a="1"/>
  <c r="E130" i="74" s="1"/>
  <c r="O95" i="73"/>
  <c r="F65" i="73" a="1"/>
  <c r="F65" i="73" s="1"/>
  <c r="F78" i="73" a="1"/>
  <c r="F78" i="73" s="1"/>
  <c r="O157" i="73"/>
  <c r="B139" i="73"/>
  <c r="B130" i="73"/>
  <c r="E130" i="73" s="1" a="1"/>
  <c r="E130" i="73" s="1"/>
  <c r="B139" i="72"/>
  <c r="B130" i="72"/>
  <c r="E130" i="72" s="1" a="1"/>
  <c r="E130" i="72" s="1"/>
  <c r="O95" i="72"/>
  <c r="F65" i="72" a="1"/>
  <c r="F65" i="72" s="1"/>
  <c r="O95" i="71"/>
  <c r="F65" i="71" a="1"/>
  <c r="F65" i="71" s="1"/>
  <c r="B139" i="71"/>
  <c r="B130" i="71"/>
  <c r="E130" i="71" s="1" a="1"/>
  <c r="E130" i="71" s="1"/>
  <c r="O157" i="70"/>
  <c r="B139" i="70"/>
  <c r="B130" i="70"/>
  <c r="E130" i="70" s="1" a="1"/>
  <c r="E130" i="70" s="1"/>
  <c r="L58" i="70"/>
  <c r="E164" i="70" a="1"/>
  <c r="E164" i="70" s="1"/>
  <c r="E72" i="70" s="1" a="1"/>
  <c r="E72" i="70" s="1"/>
  <c r="B161" i="70"/>
  <c r="B175" i="70"/>
  <c r="B84" i="70" s="1" a="1"/>
  <c r="B84" i="70" s="1"/>
  <c r="O95" i="70"/>
  <c r="F65" i="70" a="1"/>
  <c r="F65" i="70" s="1"/>
  <c r="B139" i="69"/>
  <c r="B130" i="69"/>
  <c r="E130" i="69" s="1" a="1"/>
  <c r="E130" i="69" s="1"/>
  <c r="O95" i="69"/>
  <c r="F65" i="69" a="1"/>
  <c r="F65" i="69" s="1"/>
  <c r="F78" i="69" a="1"/>
  <c r="F78" i="69" s="1"/>
  <c r="O95" i="68"/>
  <c r="F65" i="68" a="1"/>
  <c r="F65" i="68" s="1"/>
  <c r="B179" i="68"/>
  <c r="B88" i="68" s="1" a="1"/>
  <c r="B88" i="68" s="1"/>
  <c r="B164" i="68"/>
  <c r="B72" i="68" s="1" a="1"/>
  <c r="B72" i="68" s="1"/>
  <c r="E161" i="68" a="1"/>
  <c r="E161" i="68" s="1"/>
  <c r="F182" i="68"/>
  <c r="F91" i="68" s="1" a="1"/>
  <c r="F91" i="68" s="1"/>
  <c r="B175" i="68"/>
  <c r="B84" i="68" s="1" a="1"/>
  <c r="B84" i="68" s="1"/>
  <c r="B161" i="68"/>
  <c r="E164" i="68" a="1"/>
  <c r="E164" i="68" s="1"/>
  <c r="E72" i="68" s="1" a="1"/>
  <c r="E72" i="68" s="1"/>
  <c r="L58" i="68"/>
  <c r="B139" i="68"/>
  <c r="B130" i="68"/>
  <c r="E130" i="68" s="1" a="1"/>
  <c r="E130" i="68" s="1"/>
  <c r="B139" i="67"/>
  <c r="B130" i="67"/>
  <c r="E130" i="67" s="1" a="1"/>
  <c r="E130" i="67" s="1"/>
  <c r="F78" i="67" a="1"/>
  <c r="F78" i="67" s="1"/>
  <c r="F182" i="67"/>
  <c r="F91" i="67" s="1" a="1"/>
  <c r="F91" i="67" s="1"/>
  <c r="B175" i="67"/>
  <c r="B84" i="67" s="1" a="1"/>
  <c r="B84" i="67" s="1"/>
  <c r="B161" i="67"/>
  <c r="E164" i="67" a="1"/>
  <c r="E164" i="67" s="1"/>
  <c r="E72" i="67" s="1" a="1"/>
  <c r="E72" i="67" s="1"/>
  <c r="L58" i="67"/>
  <c r="B179" i="67"/>
  <c r="B88" i="67" s="1" a="1"/>
  <c r="B88" i="67" s="1"/>
  <c r="B164" i="67"/>
  <c r="B72" i="67" s="1" a="1"/>
  <c r="B72" i="67" s="1"/>
  <c r="E161" i="67" a="1"/>
  <c r="E161" i="67" s="1"/>
  <c r="O95" i="67"/>
  <c r="F65" i="67" a="1"/>
  <c r="F65" i="67" s="1"/>
  <c r="O95" i="66"/>
  <c r="F65" i="66" a="1"/>
  <c r="F65" i="66" s="1"/>
  <c r="F78" i="66" a="1"/>
  <c r="F78" i="66" s="1"/>
  <c r="O157" i="66"/>
  <c r="B139" i="66"/>
  <c r="B130" i="66"/>
  <c r="E130" i="66" s="1" a="1"/>
  <c r="E130" i="66" s="1"/>
  <c r="Q44" i="77"/>
  <c r="B17" i="77"/>
  <c r="A18" i="77"/>
  <c r="Z17" i="77" a="1"/>
  <c r="Z17" i="77" s="1"/>
  <c r="S17" i="77" s="1" a="1"/>
  <c r="S17" i="77" s="1"/>
  <c r="Q44" i="76"/>
  <c r="A16" i="76"/>
  <c r="B15" i="76"/>
  <c r="Z15" i="76" a="1"/>
  <c r="Z15" i="76" s="1"/>
  <c r="Z15" i="75" a="1"/>
  <c r="Z15" i="75" s="1"/>
  <c r="Q44" i="75"/>
  <c r="Q171" i="75" s="1"/>
  <c r="S15" i="75" a="1"/>
  <c r="S15" i="75" s="1"/>
  <c r="A17" i="75"/>
  <c r="Z16" i="75" a="1"/>
  <c r="Z16" i="75" s="1"/>
  <c r="S16" i="75" s="1" a="1"/>
  <c r="S16" i="75" s="1"/>
  <c r="B16" i="75"/>
  <c r="Q44" i="74"/>
  <c r="B17" i="74"/>
  <c r="A18" i="74"/>
  <c r="Z17" i="74" a="1"/>
  <c r="Z17" i="74" s="1"/>
  <c r="S17" i="74" s="1" a="1"/>
  <c r="S17" i="74" s="1"/>
  <c r="Q44" i="73"/>
  <c r="B16" i="73"/>
  <c r="A17" i="73"/>
  <c r="Z16" i="73" a="1"/>
  <c r="Z16" i="73" s="1"/>
  <c r="S16" i="73" s="1" a="1"/>
  <c r="S16" i="73" s="1"/>
  <c r="Q44" i="72"/>
  <c r="B16" i="72"/>
  <c r="A17" i="72"/>
  <c r="Z16" i="72" a="1"/>
  <c r="Z16" i="72" s="1"/>
  <c r="S16" i="72" s="1" a="1"/>
  <c r="S16" i="72" s="1"/>
  <c r="Q44" i="71"/>
  <c r="B17" i="71"/>
  <c r="A18" i="71"/>
  <c r="Z17" i="71" a="1"/>
  <c r="Z17" i="71" s="1"/>
  <c r="S17" i="71" s="1" a="1"/>
  <c r="S17" i="71" s="1"/>
  <c r="B16" i="70"/>
  <c r="A17" i="70"/>
  <c r="Z16" i="70" a="1"/>
  <c r="Z16" i="70" s="1"/>
  <c r="S16" i="70" s="1" a="1"/>
  <c r="S16" i="70" s="1"/>
  <c r="Q44" i="70"/>
  <c r="A16" i="69"/>
  <c r="B15" i="69"/>
  <c r="Z15" i="69" a="1"/>
  <c r="Z15" i="69" s="1"/>
  <c r="Q44" i="69"/>
  <c r="B17" i="68"/>
  <c r="A18" i="68"/>
  <c r="Z17" i="68" a="1"/>
  <c r="Z17" i="68" s="1"/>
  <c r="S17" i="68" s="1" a="1"/>
  <c r="S17" i="68" s="1"/>
  <c r="Q44" i="68"/>
  <c r="B17" i="67"/>
  <c r="A18" i="67"/>
  <c r="Z17" i="67" a="1"/>
  <c r="Z17" i="67" s="1"/>
  <c r="S17" i="67" s="1" a="1"/>
  <c r="S17" i="67" s="1"/>
  <c r="Q44" i="67"/>
  <c r="S16" i="67" a="1"/>
  <c r="S16" i="67" s="1"/>
  <c r="S3" i="66" a="1"/>
  <c r="S3" i="66" s="1"/>
  <c r="AB39" i="66" a="1"/>
  <c r="AB39" i="66" s="1"/>
  <c r="AB41" i="66" a="1"/>
  <c r="AB41" i="66" s="1"/>
  <c r="AB33" i="66" a="1"/>
  <c r="AB33" i="66" s="1"/>
  <c r="AB37" i="66" a="1"/>
  <c r="AB37" i="66" s="1"/>
  <c r="AB35" i="66" a="1"/>
  <c r="AB35" i="66" s="1"/>
  <c r="AI19" i="66"/>
  <c r="AI20" i="66"/>
  <c r="H10" i="66" a="1"/>
  <c r="H10" i="66" s="1"/>
  <c r="K10" i="66" a="1"/>
  <c r="K10" i="66" s="1"/>
  <c r="S10" i="66" a="1"/>
  <c r="S10" i="66" s="1"/>
  <c r="AP6" i="66"/>
  <c r="AP7" i="66"/>
  <c r="AP4" i="66"/>
  <c r="Z14" i="66" a="1"/>
  <c r="Z14" i="66" s="1"/>
  <c r="S14" i="66" s="1" a="1"/>
  <c r="S14" i="66" s="1"/>
  <c r="AB16" i="66" a="1"/>
  <c r="AB16" i="66" s="1"/>
  <c r="AA16" i="66" a="1"/>
  <c r="AA16" i="66" s="1"/>
  <c r="AB20" i="66" a="1"/>
  <c r="AB20" i="66" s="1"/>
  <c r="AA20" i="66" a="1"/>
  <c r="AA20" i="66" s="1"/>
  <c r="AB14" i="66" a="1"/>
  <c r="AB14" i="66" s="1"/>
  <c r="AA14" i="66" a="1"/>
  <c r="AA14" i="66" s="1"/>
  <c r="AB22" i="66" a="1"/>
  <c r="AB22" i="66" s="1"/>
  <c r="AA22" i="66" a="1"/>
  <c r="AA22" i="66" s="1"/>
  <c r="AB23" i="66" a="1"/>
  <c r="AB23" i="66" s="1"/>
  <c r="AA23" i="66" a="1"/>
  <c r="AA23" i="66" s="1"/>
  <c r="AB24" i="66" a="1"/>
  <c r="AB24" i="66" s="1"/>
  <c r="AA24" i="66" a="1"/>
  <c r="AA24" i="66" s="1"/>
  <c r="AB25" i="66" a="1"/>
  <c r="AB25" i="66" s="1"/>
  <c r="AA25" i="66" a="1"/>
  <c r="AA25" i="66" s="1"/>
  <c r="AB26" i="66" a="1"/>
  <c r="AB26" i="66" s="1"/>
  <c r="AA26" i="66" a="1"/>
  <c r="AA26" i="66" s="1"/>
  <c r="AB27" i="66" a="1"/>
  <c r="AB27" i="66" s="1"/>
  <c r="AA27" i="66" a="1"/>
  <c r="AA27" i="66" s="1"/>
  <c r="AB28" i="66" a="1"/>
  <c r="AB28" i="66" s="1"/>
  <c r="AA28" i="66" a="1"/>
  <c r="AA28" i="66" s="1"/>
  <c r="AB29" i="66" a="1"/>
  <c r="AB29" i="66" s="1"/>
  <c r="AA29" i="66" a="1"/>
  <c r="AA29" i="66" s="1"/>
  <c r="AB30" i="66" a="1"/>
  <c r="AB30" i="66" s="1"/>
  <c r="AA30" i="66" a="1"/>
  <c r="AA30" i="66" s="1"/>
  <c r="AB31" i="66" a="1"/>
  <c r="AB31" i="66" s="1"/>
  <c r="AA31" i="66" a="1"/>
  <c r="AA31" i="66" s="1"/>
  <c r="I44" i="66"/>
  <c r="AA13" i="66" a="1"/>
  <c r="AA13" i="66" s="1"/>
  <c r="AB13" i="66" a="1"/>
  <c r="AB13" i="66" s="1"/>
  <c r="B14" i="66"/>
  <c r="A15" i="66"/>
  <c r="AA15" i="66" a="1"/>
  <c r="AA15" i="66" s="1"/>
  <c r="AA17" i="66" a="1"/>
  <c r="AA17" i="66" s="1"/>
  <c r="AA18" i="66" a="1"/>
  <c r="AA18" i="66" s="1"/>
  <c r="AA19" i="66" a="1"/>
  <c r="AA19" i="66" s="1"/>
  <c r="AA21" i="66" a="1"/>
  <c r="AA21" i="66" s="1"/>
  <c r="AB32" i="66" a="1"/>
  <c r="AB32" i="66" s="1"/>
  <c r="AB34" i="66" a="1"/>
  <c r="AB34" i="66" s="1"/>
  <c r="AB36" i="66" a="1"/>
  <c r="AB36" i="66" s="1"/>
  <c r="AB38" i="66" a="1"/>
  <c r="AB38" i="66" s="1"/>
  <c r="AB40" i="66" a="1"/>
  <c r="AB40" i="66" s="1"/>
  <c r="AB42" i="66" a="1"/>
  <c r="AB42" i="66" s="1"/>
  <c r="AB43" i="66" a="1"/>
  <c r="AB43" i="66" s="1"/>
  <c r="AA43" i="66" a="1"/>
  <c r="AA43" i="66" s="1"/>
  <c r="Q89" i="75" l="1"/>
  <c r="Q80" i="75"/>
  <c r="Q84" i="75"/>
  <c r="Q74" i="75" a="1"/>
  <c r="Q74" i="75" s="1"/>
  <c r="Q135" i="77"/>
  <c r="Q171" i="77"/>
  <c r="Q80" i="77" s="1"/>
  <c r="B108" i="77"/>
  <c r="B78" i="77" s="1" a="1"/>
  <c r="B78" i="77" s="1"/>
  <c r="B99" i="77"/>
  <c r="O65" i="77" a="1"/>
  <c r="O65" i="77" s="1"/>
  <c r="B108" i="76"/>
  <c r="B78" i="76" s="1" a="1"/>
  <c r="B78" i="76" s="1"/>
  <c r="B99" i="76"/>
  <c r="O65" i="76" a="1"/>
  <c r="O65" i="76" s="1"/>
  <c r="B108" i="75"/>
  <c r="B78" i="75" s="1" a="1"/>
  <c r="B78" i="75" s="1"/>
  <c r="B99" i="75"/>
  <c r="O65" i="75" a="1"/>
  <c r="O65" i="75" s="1"/>
  <c r="B108" i="74"/>
  <c r="B78" i="74" s="1" a="1"/>
  <c r="B78" i="74" s="1"/>
  <c r="B99" i="74"/>
  <c r="O65" i="74" a="1"/>
  <c r="O65" i="74" s="1"/>
  <c r="B108" i="73"/>
  <c r="B78" i="73" s="1" a="1"/>
  <c r="B78" i="73" s="1"/>
  <c r="B99" i="73"/>
  <c r="O65" i="73" a="1"/>
  <c r="O65" i="73" s="1"/>
  <c r="B108" i="72"/>
  <c r="B78" i="72" s="1" a="1"/>
  <c r="B78" i="72" s="1"/>
  <c r="B99" i="72"/>
  <c r="O65" i="72" a="1"/>
  <c r="O65" i="72" s="1"/>
  <c r="B108" i="71"/>
  <c r="B78" i="71" s="1" a="1"/>
  <c r="B78" i="71" s="1"/>
  <c r="B99" i="71"/>
  <c r="O65" i="71" a="1"/>
  <c r="O65" i="71" s="1"/>
  <c r="B108" i="70"/>
  <c r="B78" i="70" s="1" a="1"/>
  <c r="B78" i="70" s="1"/>
  <c r="B99" i="70"/>
  <c r="O65" i="70" a="1"/>
  <c r="O65" i="70" s="1"/>
  <c r="B108" i="69"/>
  <c r="B78" i="69" s="1" a="1"/>
  <c r="B78" i="69" s="1"/>
  <c r="B99" i="69"/>
  <c r="O65" i="69" a="1"/>
  <c r="O65" i="69" s="1"/>
  <c r="B108" i="68"/>
  <c r="B78" i="68" s="1" a="1"/>
  <c r="B78" i="68" s="1"/>
  <c r="B99" i="68"/>
  <c r="O65" i="68" a="1"/>
  <c r="O65" i="68" s="1"/>
  <c r="B108" i="67"/>
  <c r="B78" i="67" s="1" a="1"/>
  <c r="B78" i="67" s="1"/>
  <c r="B99" i="67"/>
  <c r="O65" i="67" a="1"/>
  <c r="O65" i="67" s="1"/>
  <c r="B108" i="66"/>
  <c r="B78" i="66" s="1" a="1"/>
  <c r="B78" i="66" s="1"/>
  <c r="B99" i="66"/>
  <c r="O65" i="66" a="1"/>
  <c r="O65" i="66" s="1"/>
  <c r="B18" i="77"/>
  <c r="A19" i="77"/>
  <c r="Z18" i="77" a="1"/>
  <c r="Z18" i="77" s="1"/>
  <c r="S18" i="77" s="1" a="1"/>
  <c r="S18" i="77" s="1"/>
  <c r="S15" i="76" a="1"/>
  <c r="S15" i="76" s="1"/>
  <c r="A17" i="76"/>
  <c r="Z16" i="76" a="1"/>
  <c r="Z16" i="76" s="1"/>
  <c r="S16" i="76" s="1" a="1"/>
  <c r="S16" i="76" s="1"/>
  <c r="B16" i="76"/>
  <c r="A18" i="75"/>
  <c r="Z17" i="75" a="1"/>
  <c r="Z17" i="75" s="1"/>
  <c r="S17" i="75" s="1" a="1"/>
  <c r="S17" i="75" s="1"/>
  <c r="B17" i="75"/>
  <c r="B18" i="74"/>
  <c r="A19" i="74"/>
  <c r="Z18" i="74" a="1"/>
  <c r="Z18" i="74" s="1"/>
  <c r="S18" i="74" s="1" a="1"/>
  <c r="S18" i="74" s="1"/>
  <c r="B17" i="73"/>
  <c r="A18" i="73"/>
  <c r="Z17" i="73" a="1"/>
  <c r="Z17" i="73" s="1"/>
  <c r="A18" i="72"/>
  <c r="Z17" i="72" a="1"/>
  <c r="Z17" i="72" s="1"/>
  <c r="S17" i="72" s="1" a="1"/>
  <c r="S17" i="72" s="1"/>
  <c r="B17" i="72"/>
  <c r="B18" i="71"/>
  <c r="A19" i="71"/>
  <c r="Z18" i="71" a="1"/>
  <c r="Z18" i="71" s="1"/>
  <c r="S18" i="71" s="1" a="1"/>
  <c r="S18" i="71" s="1"/>
  <c r="A18" i="70"/>
  <c r="Z17" i="70" a="1"/>
  <c r="Z17" i="70" s="1"/>
  <c r="S17" i="70" s="1" a="1"/>
  <c r="S17" i="70" s="1"/>
  <c r="B17" i="70"/>
  <c r="S15" i="69" a="1"/>
  <c r="S15" i="69" s="1"/>
  <c r="A17" i="69"/>
  <c r="Z16" i="69" a="1"/>
  <c r="Z16" i="69" s="1"/>
  <c r="S16" i="69" s="1" a="1"/>
  <c r="S16" i="69" s="1"/>
  <c r="B16" i="69"/>
  <c r="B18" i="68"/>
  <c r="A19" i="68"/>
  <c r="Z18" i="68" a="1"/>
  <c r="Z18" i="68" s="1"/>
  <c r="S18" i="68" s="1" a="1"/>
  <c r="S18" i="68" s="1"/>
  <c r="B18" i="67"/>
  <c r="A19" i="67"/>
  <c r="Z18" i="67" a="1"/>
  <c r="Z18" i="67" s="1"/>
  <c r="S18" i="67" s="1" a="1"/>
  <c r="S18" i="67" s="1"/>
  <c r="AI14" i="66"/>
  <c r="K44" i="66"/>
  <c r="H44" i="66" s="1"/>
  <c r="A16" i="66"/>
  <c r="B15" i="66"/>
  <c r="Z15" i="66" a="1"/>
  <c r="Z15" i="66" s="1"/>
  <c r="AI13" i="66"/>
  <c r="S13" i="66" a="1"/>
  <c r="S13" i="66" s="1"/>
  <c r="Q84" i="77" l="1"/>
  <c r="Q74" i="77" a="1"/>
  <c r="Q74" i="77" s="1"/>
  <c r="Q89" i="77"/>
  <c r="E99" i="77" a="1"/>
  <c r="E99" i="77" s="1"/>
  <c r="E69" i="77" s="1" a="1"/>
  <c r="E69" i="77" s="1"/>
  <c r="B69" i="77" a="1"/>
  <c r="B69" i="77" s="1"/>
  <c r="E99" i="76" a="1"/>
  <c r="E99" i="76" s="1"/>
  <c r="E69" i="76" s="1" a="1"/>
  <c r="E69" i="76" s="1"/>
  <c r="B69" i="76" a="1"/>
  <c r="B69" i="76" s="1"/>
  <c r="E99" i="75" a="1"/>
  <c r="E99" i="75" s="1"/>
  <c r="E69" i="75" s="1" a="1"/>
  <c r="E69" i="75" s="1"/>
  <c r="B69" i="75" a="1"/>
  <c r="B69" i="75" s="1"/>
  <c r="E99" i="74" a="1"/>
  <c r="E99" i="74" s="1"/>
  <c r="E69" i="74" s="1" a="1"/>
  <c r="E69" i="74" s="1"/>
  <c r="B69" i="74" a="1"/>
  <c r="B69" i="74" s="1"/>
  <c r="E99" i="73" a="1"/>
  <c r="E99" i="73" s="1"/>
  <c r="E69" i="73" s="1" a="1"/>
  <c r="E69" i="73" s="1"/>
  <c r="B69" i="73" a="1"/>
  <c r="B69" i="73" s="1"/>
  <c r="E99" i="72" a="1"/>
  <c r="E99" i="72" s="1"/>
  <c r="E69" i="72" s="1" a="1"/>
  <c r="E69" i="72" s="1"/>
  <c r="B69" i="72" a="1"/>
  <c r="B69" i="72" s="1"/>
  <c r="E99" i="71" a="1"/>
  <c r="E99" i="71" s="1"/>
  <c r="E69" i="71" s="1" a="1"/>
  <c r="E69" i="71" s="1"/>
  <c r="B69" i="71" a="1"/>
  <c r="B69" i="71" s="1"/>
  <c r="E99" i="70" a="1"/>
  <c r="E99" i="70" s="1"/>
  <c r="E69" i="70" s="1" a="1"/>
  <c r="E69" i="70" s="1"/>
  <c r="B69" i="70" a="1"/>
  <c r="B69" i="70" s="1"/>
  <c r="E99" i="69" a="1"/>
  <c r="E99" i="69" s="1"/>
  <c r="E69" i="69" s="1" a="1"/>
  <c r="E69" i="69" s="1"/>
  <c r="B69" i="69" a="1"/>
  <c r="B69" i="69" s="1"/>
  <c r="E99" i="68" a="1"/>
  <c r="E99" i="68" s="1"/>
  <c r="E69" i="68" s="1" a="1"/>
  <c r="E69" i="68" s="1"/>
  <c r="B69" i="68" a="1"/>
  <c r="B69" i="68" s="1"/>
  <c r="E99" i="67" a="1"/>
  <c r="E99" i="67" s="1"/>
  <c r="E69" i="67" s="1" a="1"/>
  <c r="E69" i="67" s="1"/>
  <c r="B69" i="67" a="1"/>
  <c r="B69" i="67" s="1"/>
  <c r="E99" i="66" a="1"/>
  <c r="E99" i="66" s="1"/>
  <c r="E69" i="66" s="1" a="1"/>
  <c r="E69" i="66" s="1"/>
  <c r="B69" i="66" a="1"/>
  <c r="B69" i="66" s="1"/>
  <c r="A20" i="77"/>
  <c r="B19" i="77"/>
  <c r="Z19" i="77" a="1"/>
  <c r="Z19" i="77" s="1"/>
  <c r="S19" i="77" s="1" a="1"/>
  <c r="S19" i="77" s="1"/>
  <c r="A18" i="76"/>
  <c r="Z17" i="76" a="1"/>
  <c r="Z17" i="76" s="1"/>
  <c r="S17" i="76" s="1" a="1"/>
  <c r="S17" i="76" s="1"/>
  <c r="B17" i="76"/>
  <c r="A19" i="75"/>
  <c r="Z18" i="75" a="1"/>
  <c r="Z18" i="75" s="1"/>
  <c r="B18" i="75"/>
  <c r="A20" i="74"/>
  <c r="B19" i="74"/>
  <c r="Z19" i="74" a="1"/>
  <c r="Z19" i="74" s="1"/>
  <c r="S19" i="74" s="1" a="1"/>
  <c r="S19" i="74" s="1"/>
  <c r="S17" i="73" a="1"/>
  <c r="S17" i="73" s="1"/>
  <c r="B18" i="73"/>
  <c r="A19" i="73"/>
  <c r="Z18" i="73" a="1"/>
  <c r="Z18" i="73" s="1"/>
  <c r="S18" i="73" s="1" a="1"/>
  <c r="S18" i="73" s="1"/>
  <c r="B18" i="72"/>
  <c r="A19" i="72"/>
  <c r="Z18" i="72" a="1"/>
  <c r="Z18" i="72" s="1"/>
  <c r="S18" i="72" s="1" a="1"/>
  <c r="S18" i="72" s="1"/>
  <c r="A20" i="71"/>
  <c r="B19" i="71"/>
  <c r="Z19" i="71" a="1"/>
  <c r="Z19" i="71" s="1"/>
  <c r="S19" i="71" s="1" a="1"/>
  <c r="S19" i="71" s="1"/>
  <c r="A19" i="70"/>
  <c r="Z18" i="70" a="1"/>
  <c r="Z18" i="70" s="1"/>
  <c r="S18" i="70" s="1" a="1"/>
  <c r="S18" i="70" s="1"/>
  <c r="B18" i="70"/>
  <c r="A18" i="69"/>
  <c r="Z17" i="69" a="1"/>
  <c r="Z17" i="69" s="1"/>
  <c r="S17" i="69" s="1" a="1"/>
  <c r="S17" i="69" s="1"/>
  <c r="B17" i="69"/>
  <c r="A20" i="68"/>
  <c r="B19" i="68"/>
  <c r="Z19" i="68" a="1"/>
  <c r="Z19" i="68" s="1"/>
  <c r="S19" i="68" s="1" a="1"/>
  <c r="S19" i="68" s="1"/>
  <c r="A20" i="67"/>
  <c r="B19" i="67"/>
  <c r="Z19" i="67" a="1"/>
  <c r="Z19" i="67" s="1"/>
  <c r="S15" i="66" a="1"/>
  <c r="S15" i="66" s="1"/>
  <c r="Z16" i="66" a="1"/>
  <c r="Z16" i="66" s="1"/>
  <c r="S16" i="66" s="1" a="1"/>
  <c r="S16" i="66" s="1"/>
  <c r="A17" i="66"/>
  <c r="B16" i="66"/>
  <c r="Z20" i="77" l="1" a="1"/>
  <c r="Z20" i="77" s="1"/>
  <c r="S20" i="77" s="1" a="1"/>
  <c r="S20" i="77" s="1"/>
  <c r="A21" i="77"/>
  <c r="B20" i="77"/>
  <c r="A19" i="76"/>
  <c r="Z18" i="76" a="1"/>
  <c r="Z18" i="76" s="1"/>
  <c r="S18" i="76" s="1" a="1"/>
  <c r="S18" i="76" s="1"/>
  <c r="B18" i="76"/>
  <c r="A20" i="75"/>
  <c r="Z19" i="75" a="1"/>
  <c r="Z19" i="75" s="1"/>
  <c r="S19" i="75" s="1" a="1"/>
  <c r="S19" i="75" s="1"/>
  <c r="B19" i="75"/>
  <c r="S18" i="75" a="1"/>
  <c r="S18" i="75" s="1"/>
  <c r="Z20" i="74" a="1"/>
  <c r="Z20" i="74" s="1"/>
  <c r="S20" i="74" s="1" a="1"/>
  <c r="S20" i="74" s="1"/>
  <c r="A21" i="74"/>
  <c r="B20" i="74"/>
  <c r="A20" i="73"/>
  <c r="B19" i="73"/>
  <c r="Z19" i="73" a="1"/>
  <c r="Z19" i="73" s="1"/>
  <c r="S19" i="73" s="1" a="1"/>
  <c r="S19" i="73" s="1"/>
  <c r="Z19" i="72" a="1"/>
  <c r="Z19" i="72" s="1"/>
  <c r="S19" i="72" s="1" a="1"/>
  <c r="S19" i="72" s="1"/>
  <c r="A20" i="72"/>
  <c r="B19" i="72"/>
  <c r="Z20" i="71" a="1"/>
  <c r="Z20" i="71" s="1"/>
  <c r="S20" i="71" s="1" a="1"/>
  <c r="S20" i="71" s="1"/>
  <c r="A21" i="71"/>
  <c r="B20" i="71"/>
  <c r="Z19" i="70" a="1"/>
  <c r="Z19" i="70" s="1"/>
  <c r="S19" i="70" s="1" a="1"/>
  <c r="S19" i="70" s="1"/>
  <c r="A20" i="70"/>
  <c r="B19" i="70"/>
  <c r="A19" i="69"/>
  <c r="Z18" i="69" a="1"/>
  <c r="Z18" i="69" s="1"/>
  <c r="S18" i="69" s="1" a="1"/>
  <c r="S18" i="69" s="1"/>
  <c r="B18" i="69"/>
  <c r="Z20" i="68" a="1"/>
  <c r="Z20" i="68" s="1"/>
  <c r="S20" i="68" s="1" a="1"/>
  <c r="S20" i="68" s="1"/>
  <c r="A21" i="68"/>
  <c r="B20" i="68"/>
  <c r="S19" i="67" a="1"/>
  <c r="S19" i="67" s="1"/>
  <c r="Z20" i="67" a="1"/>
  <c r="Z20" i="67" s="1"/>
  <c r="S20" i="67" s="1" a="1"/>
  <c r="S20" i="67" s="1"/>
  <c r="A21" i="67"/>
  <c r="B20" i="67"/>
  <c r="B17" i="66"/>
  <c r="A18" i="66"/>
  <c r="Z17" i="66" a="1"/>
  <c r="Z17" i="66" s="1"/>
  <c r="S17" i="66" s="1" a="1"/>
  <c r="S17" i="66" s="1"/>
  <c r="B21" i="77" l="1"/>
  <c r="A22" i="77"/>
  <c r="Z21" i="77" a="1"/>
  <c r="Z21" i="77" s="1"/>
  <c r="S21" i="77" s="1" a="1"/>
  <c r="S21" i="77" s="1"/>
  <c r="Z19" i="76" a="1"/>
  <c r="Z19" i="76" s="1"/>
  <c r="S19" i="76" s="1" a="1"/>
  <c r="S19" i="76" s="1"/>
  <c r="A20" i="76"/>
  <c r="B19" i="76"/>
  <c r="Z20" i="75" a="1"/>
  <c r="Z20" i="75" s="1"/>
  <c r="S20" i="75" s="1" a="1"/>
  <c r="S20" i="75" s="1"/>
  <c r="A21" i="75"/>
  <c r="B20" i="75"/>
  <c r="B21" i="74"/>
  <c r="A22" i="74"/>
  <c r="Z21" i="74" a="1"/>
  <c r="Z21" i="74" s="1"/>
  <c r="S21" i="74" s="1" a="1"/>
  <c r="S21" i="74" s="1"/>
  <c r="Z20" i="73" a="1"/>
  <c r="Z20" i="73" s="1"/>
  <c r="S20" i="73" s="1" a="1"/>
  <c r="S20" i="73" s="1"/>
  <c r="A21" i="73"/>
  <c r="B20" i="73"/>
  <c r="A21" i="72"/>
  <c r="B20" i="72"/>
  <c r="Z20" i="72" a="1"/>
  <c r="Z20" i="72" s="1"/>
  <c r="S20" i="72" s="1" a="1"/>
  <c r="S20" i="72" s="1"/>
  <c r="B21" i="71"/>
  <c r="A22" i="71"/>
  <c r="Z21" i="71" a="1"/>
  <c r="Z21" i="71" s="1"/>
  <c r="S21" i="71" s="1" a="1"/>
  <c r="S21" i="71" s="1"/>
  <c r="A21" i="70"/>
  <c r="B20" i="70"/>
  <c r="Z20" i="70" a="1"/>
  <c r="Z20" i="70" s="1"/>
  <c r="S20" i="70" s="1" a="1"/>
  <c r="S20" i="70" s="1"/>
  <c r="Z19" i="69" a="1"/>
  <c r="Z19" i="69" s="1"/>
  <c r="S19" i="69" s="1" a="1"/>
  <c r="S19" i="69" s="1"/>
  <c r="A20" i="69"/>
  <c r="B19" i="69"/>
  <c r="B21" i="68"/>
  <c r="A22" i="68"/>
  <c r="Z21" i="68" a="1"/>
  <c r="Z21" i="68" s="1"/>
  <c r="S21" i="68" s="1" a="1"/>
  <c r="S21" i="68" s="1"/>
  <c r="B21" i="67"/>
  <c r="A22" i="67"/>
  <c r="Z21" i="67" a="1"/>
  <c r="Z21" i="67" s="1"/>
  <c r="S21" i="67" s="1" a="1"/>
  <c r="S21" i="67" s="1"/>
  <c r="B18" i="66"/>
  <c r="A19" i="66"/>
  <c r="Z18" i="66" a="1"/>
  <c r="Z18" i="66" s="1"/>
  <c r="B22" i="77" l="1"/>
  <c r="A23" i="77"/>
  <c r="Z22" i="77" a="1"/>
  <c r="Z22" i="77" s="1"/>
  <c r="S22" i="77" s="1" a="1"/>
  <c r="S22" i="77" s="1"/>
  <c r="A21" i="76"/>
  <c r="B20" i="76"/>
  <c r="Z20" i="76" a="1"/>
  <c r="Z20" i="76" s="1"/>
  <c r="S20" i="76" s="1" a="1"/>
  <c r="S20" i="76" s="1"/>
  <c r="B21" i="75"/>
  <c r="A22" i="75"/>
  <c r="Z21" i="75" a="1"/>
  <c r="Z21" i="75" s="1"/>
  <c r="S21" i="75" s="1" a="1"/>
  <c r="S21" i="75" s="1"/>
  <c r="B22" i="74"/>
  <c r="A23" i="74"/>
  <c r="Z22" i="74" a="1"/>
  <c r="Z22" i="74" s="1"/>
  <c r="S22" i="74" s="1" a="1"/>
  <c r="S22" i="74" s="1"/>
  <c r="B21" i="73"/>
  <c r="A22" i="73"/>
  <c r="Z21" i="73" a="1"/>
  <c r="Z21" i="73" s="1"/>
  <c r="S21" i="73" s="1" a="1"/>
  <c r="S21" i="73" s="1"/>
  <c r="Z21" i="72" a="1"/>
  <c r="Z21" i="72" s="1"/>
  <c r="S21" i="72" s="1" a="1"/>
  <c r="S21" i="72" s="1"/>
  <c r="B21" i="72"/>
  <c r="A22" i="72"/>
  <c r="B22" i="71"/>
  <c r="A23" i="71"/>
  <c r="Z22" i="71" a="1"/>
  <c r="Z22" i="71" s="1"/>
  <c r="S22" i="71" s="1" a="1"/>
  <c r="S22" i="71" s="1"/>
  <c r="A22" i="70"/>
  <c r="Z21" i="70" a="1"/>
  <c r="Z21" i="70" s="1"/>
  <c r="S21" i="70" s="1" a="1"/>
  <c r="S21" i="70" s="1"/>
  <c r="B21" i="70"/>
  <c r="A21" i="69"/>
  <c r="B20" i="69"/>
  <c r="Z20" i="69" a="1"/>
  <c r="Z20" i="69" s="1"/>
  <c r="S20" i="69" s="1" a="1"/>
  <c r="S20" i="69" s="1"/>
  <c r="B22" i="68"/>
  <c r="A23" i="68"/>
  <c r="Z22" i="68" a="1"/>
  <c r="Z22" i="68" s="1"/>
  <c r="S22" i="68" s="1" a="1"/>
  <c r="S22" i="68" s="1"/>
  <c r="B22" i="67"/>
  <c r="A23" i="67"/>
  <c r="Z22" i="67" a="1"/>
  <c r="Z22" i="67" s="1"/>
  <c r="S22" i="67" s="1" a="1"/>
  <c r="S22" i="67" s="1"/>
  <c r="S18" i="66" a="1"/>
  <c r="S18" i="66" s="1"/>
  <c r="A20" i="66"/>
  <c r="B19" i="66"/>
  <c r="Z19" i="66" a="1"/>
  <c r="Z19" i="66" s="1"/>
  <c r="S19" i="66" s="1" a="1"/>
  <c r="S19" i="66" s="1"/>
  <c r="B23" i="77" l="1"/>
  <c r="A24" i="77"/>
  <c r="Z23" i="77" a="1"/>
  <c r="Z23" i="77" s="1"/>
  <c r="S23" i="77" s="1" a="1"/>
  <c r="S23" i="77" s="1"/>
  <c r="A22" i="76"/>
  <c r="Z21" i="76" a="1"/>
  <c r="Z21" i="76" s="1"/>
  <c r="S21" i="76" s="1" a="1"/>
  <c r="S21" i="76" s="1"/>
  <c r="B21" i="76"/>
  <c r="B22" i="75"/>
  <c r="Z22" i="75" a="1"/>
  <c r="Z22" i="75" s="1"/>
  <c r="S22" i="75" s="1" a="1"/>
  <c r="S22" i="75" s="1"/>
  <c r="A23" i="75"/>
  <c r="B23" i="74"/>
  <c r="A24" i="74"/>
  <c r="Z23" i="74" a="1"/>
  <c r="Z23" i="74" s="1"/>
  <c r="S23" i="74" s="1" a="1"/>
  <c r="S23" i="74" s="1"/>
  <c r="B22" i="73"/>
  <c r="Z22" i="73" a="1"/>
  <c r="Z22" i="73" s="1"/>
  <c r="S22" i="73" s="1" a="1"/>
  <c r="S22" i="73" s="1"/>
  <c r="A23" i="73"/>
  <c r="A23" i="72"/>
  <c r="Z22" i="72" a="1"/>
  <c r="Z22" i="72" s="1"/>
  <c r="S22" i="72" s="1" a="1"/>
  <c r="S22" i="72" s="1"/>
  <c r="B22" i="72"/>
  <c r="B23" i="71"/>
  <c r="A24" i="71"/>
  <c r="Z23" i="71" a="1"/>
  <c r="Z23" i="71" s="1"/>
  <c r="S23" i="71" s="1" a="1"/>
  <c r="S23" i="71" s="1"/>
  <c r="A23" i="70"/>
  <c r="Z22" i="70" a="1"/>
  <c r="Z22" i="70" s="1"/>
  <c r="S22" i="70" s="1" a="1"/>
  <c r="S22" i="70" s="1"/>
  <c r="B22" i="70"/>
  <c r="A22" i="69"/>
  <c r="Z21" i="69" a="1"/>
  <c r="Z21" i="69" s="1"/>
  <c r="S21" i="69" s="1" a="1"/>
  <c r="S21" i="69" s="1"/>
  <c r="B21" i="69"/>
  <c r="B23" i="68"/>
  <c r="A24" i="68"/>
  <c r="Z23" i="68" a="1"/>
  <c r="Z23" i="68" s="1"/>
  <c r="S23" i="68" s="1" a="1"/>
  <c r="S23" i="68" s="1"/>
  <c r="B23" i="67"/>
  <c r="A24" i="67"/>
  <c r="Z23" i="67" a="1"/>
  <c r="Z23" i="67" s="1"/>
  <c r="S23" i="67" s="1" a="1"/>
  <c r="S23" i="67" s="1"/>
  <c r="Z20" i="66" a="1"/>
  <c r="Z20" i="66" s="1"/>
  <c r="S20" i="66" s="1" a="1"/>
  <c r="S20" i="66" s="1"/>
  <c r="A21" i="66"/>
  <c r="B20" i="66"/>
  <c r="B24" i="77" l="1"/>
  <c r="A25" i="77"/>
  <c r="Z24" i="77" a="1"/>
  <c r="Z24" i="77" s="1"/>
  <c r="S24" i="77" s="1" a="1"/>
  <c r="S24" i="77" s="1"/>
  <c r="A23" i="76"/>
  <c r="Z22" i="76" a="1"/>
  <c r="Z22" i="76" s="1"/>
  <c r="S22" i="76" s="1" a="1"/>
  <c r="S22" i="76" s="1"/>
  <c r="B22" i="76"/>
  <c r="B23" i="75"/>
  <c r="A24" i="75"/>
  <c r="Z23" i="75" a="1"/>
  <c r="Z23" i="75" s="1"/>
  <c r="S23" i="75" s="1" a="1"/>
  <c r="S23" i="75" s="1"/>
  <c r="B24" i="74"/>
  <c r="A25" i="74"/>
  <c r="Z24" i="74" a="1"/>
  <c r="Z24" i="74" s="1"/>
  <c r="S24" i="74" s="1" a="1"/>
  <c r="S24" i="74" s="1"/>
  <c r="B23" i="73"/>
  <c r="A24" i="73"/>
  <c r="Z23" i="73" a="1"/>
  <c r="Z23" i="73" s="1"/>
  <c r="S23" i="73" s="1" a="1"/>
  <c r="S23" i="73" s="1"/>
  <c r="A24" i="72"/>
  <c r="Z23" i="72" a="1"/>
  <c r="Z23" i="72" s="1"/>
  <c r="S23" i="72" s="1" a="1"/>
  <c r="S23" i="72" s="1"/>
  <c r="B23" i="72"/>
  <c r="B24" i="71"/>
  <c r="A25" i="71"/>
  <c r="Z24" i="71" a="1"/>
  <c r="Z24" i="71" s="1"/>
  <c r="S24" i="71" s="1" a="1"/>
  <c r="S24" i="71" s="1"/>
  <c r="A24" i="70"/>
  <c r="Z23" i="70" a="1"/>
  <c r="Z23" i="70" s="1"/>
  <c r="S23" i="70" s="1" a="1"/>
  <c r="S23" i="70" s="1"/>
  <c r="B23" i="70"/>
  <c r="A23" i="69"/>
  <c r="Z22" i="69" a="1"/>
  <c r="Z22" i="69" s="1"/>
  <c r="S22" i="69" s="1" a="1"/>
  <c r="S22" i="69" s="1"/>
  <c r="B22" i="69"/>
  <c r="B24" i="68"/>
  <c r="A25" i="68"/>
  <c r="Z24" i="68" a="1"/>
  <c r="Z24" i="68" s="1"/>
  <c r="S24" i="68" s="1" a="1"/>
  <c r="S24" i="68" s="1"/>
  <c r="B24" i="67"/>
  <c r="Z24" i="67" a="1"/>
  <c r="Z24" i="67" s="1"/>
  <c r="S24" i="67" s="1" a="1"/>
  <c r="S24" i="67" s="1"/>
  <c r="A25" i="67"/>
  <c r="A22" i="66"/>
  <c r="B21" i="66"/>
  <c r="Z21" i="66" a="1"/>
  <c r="Z21" i="66" s="1"/>
  <c r="S21" i="66" s="1" a="1"/>
  <c r="S21" i="66" s="1"/>
  <c r="B25" i="77" l="1"/>
  <c r="A26" i="77"/>
  <c r="Z25" i="77" a="1"/>
  <c r="Z25" i="77" s="1"/>
  <c r="S25" i="77" s="1" a="1"/>
  <c r="S25" i="77" s="1"/>
  <c r="A24" i="76"/>
  <c r="Z23" i="76" a="1"/>
  <c r="Z23" i="76" s="1"/>
  <c r="S23" i="76" s="1" a="1"/>
  <c r="S23" i="76" s="1"/>
  <c r="B23" i="76"/>
  <c r="B24" i="75"/>
  <c r="Z24" i="75" a="1"/>
  <c r="Z24" i="75" s="1"/>
  <c r="S24" i="75" s="1" a="1"/>
  <c r="S24" i="75" s="1"/>
  <c r="A25" i="75"/>
  <c r="B25" i="74"/>
  <c r="A26" i="74"/>
  <c r="Z25" i="74" a="1"/>
  <c r="Z25" i="74" s="1"/>
  <c r="S25" i="74" s="1" a="1"/>
  <c r="S25" i="74" s="1"/>
  <c r="B24" i="73"/>
  <c r="Z24" i="73" a="1"/>
  <c r="Z24" i="73" s="1"/>
  <c r="S24" i="73" s="1" a="1"/>
  <c r="S24" i="73" s="1"/>
  <c r="A25" i="73"/>
  <c r="A25" i="72"/>
  <c r="Z24" i="72" a="1"/>
  <c r="Z24" i="72" s="1"/>
  <c r="S24" i="72" s="1" a="1"/>
  <c r="S24" i="72" s="1"/>
  <c r="B24" i="72"/>
  <c r="B25" i="71"/>
  <c r="A26" i="71"/>
  <c r="Z25" i="71" a="1"/>
  <c r="Z25" i="71" s="1"/>
  <c r="S25" i="71" s="1" a="1"/>
  <c r="S25" i="71" s="1"/>
  <c r="A25" i="70"/>
  <c r="Z24" i="70" a="1"/>
  <c r="Z24" i="70" s="1"/>
  <c r="S24" i="70" s="1" a="1"/>
  <c r="S24" i="70" s="1"/>
  <c r="B24" i="70"/>
  <c r="A24" i="69"/>
  <c r="Z23" i="69" a="1"/>
  <c r="Z23" i="69" s="1"/>
  <c r="S23" i="69" s="1" a="1"/>
  <c r="S23" i="69" s="1"/>
  <c r="B23" i="69"/>
  <c r="B25" i="68"/>
  <c r="A26" i="68"/>
  <c r="Z25" i="68" a="1"/>
  <c r="Z25" i="68" s="1"/>
  <c r="S25" i="68" s="1" a="1"/>
  <c r="S25" i="68" s="1"/>
  <c r="B25" i="67"/>
  <c r="A26" i="67"/>
  <c r="Z25" i="67" a="1"/>
  <c r="Z25" i="67" s="1"/>
  <c r="S25" i="67" s="1" a="1"/>
  <c r="S25" i="67" s="1"/>
  <c r="A23" i="66"/>
  <c r="Z22" i="66" a="1"/>
  <c r="Z22" i="66" s="1"/>
  <c r="S22" i="66" s="1" a="1"/>
  <c r="S22" i="66" s="1"/>
  <c r="B22" i="66"/>
  <c r="B26" i="77" l="1"/>
  <c r="A27" i="77"/>
  <c r="Z26" i="77" a="1"/>
  <c r="Z26" i="77" s="1"/>
  <c r="S26" i="77" s="1" a="1"/>
  <c r="S26" i="77" s="1"/>
  <c r="A25" i="76"/>
  <c r="Z24" i="76" a="1"/>
  <c r="Z24" i="76" s="1"/>
  <c r="S24" i="76" s="1" a="1"/>
  <c r="S24" i="76" s="1"/>
  <c r="B24" i="76"/>
  <c r="B25" i="75"/>
  <c r="A26" i="75"/>
  <c r="Z25" i="75" a="1"/>
  <c r="Z25" i="75" s="1"/>
  <c r="S25" i="75" s="1" a="1"/>
  <c r="S25" i="75" s="1"/>
  <c r="B26" i="74"/>
  <c r="A27" i="74"/>
  <c r="Z26" i="74" a="1"/>
  <c r="Z26" i="74" s="1"/>
  <c r="S26" i="74" s="1" a="1"/>
  <c r="S26" i="74" s="1"/>
  <c r="B25" i="73"/>
  <c r="A26" i="73"/>
  <c r="Z25" i="73" a="1"/>
  <c r="Z25" i="73" s="1"/>
  <c r="S25" i="73" s="1" a="1"/>
  <c r="S25" i="73" s="1"/>
  <c r="A26" i="72"/>
  <c r="Z25" i="72" a="1"/>
  <c r="Z25" i="72" s="1"/>
  <c r="S25" i="72" s="1" a="1"/>
  <c r="S25" i="72" s="1"/>
  <c r="B25" i="72"/>
  <c r="B26" i="71"/>
  <c r="A27" i="71"/>
  <c r="Z26" i="71" a="1"/>
  <c r="Z26" i="71" s="1"/>
  <c r="S26" i="71" s="1" a="1"/>
  <c r="S26" i="71" s="1"/>
  <c r="A26" i="70"/>
  <c r="Z25" i="70" a="1"/>
  <c r="Z25" i="70" s="1"/>
  <c r="S25" i="70" s="1" a="1"/>
  <c r="S25" i="70" s="1"/>
  <c r="B25" i="70"/>
  <c r="A25" i="69"/>
  <c r="Z24" i="69" a="1"/>
  <c r="Z24" i="69" s="1"/>
  <c r="S24" i="69" s="1" a="1"/>
  <c r="S24" i="69" s="1"/>
  <c r="B24" i="69"/>
  <c r="B26" i="68"/>
  <c r="A27" i="68"/>
  <c r="Z26" i="68" a="1"/>
  <c r="Z26" i="68" s="1"/>
  <c r="S26" i="68" s="1" a="1"/>
  <c r="S26" i="68" s="1"/>
  <c r="B26" i="67"/>
  <c r="A27" i="67"/>
  <c r="Z26" i="67" a="1"/>
  <c r="Z26" i="67" s="1"/>
  <c r="S26" i="67" s="1" a="1"/>
  <c r="S26" i="67" s="1"/>
  <c r="A24" i="66"/>
  <c r="Z23" i="66" a="1"/>
  <c r="Z23" i="66" s="1"/>
  <c r="S23" i="66" s="1" a="1"/>
  <c r="S23" i="66" s="1"/>
  <c r="B23" i="66"/>
  <c r="B27" i="77" l="1"/>
  <c r="A28" i="77"/>
  <c r="Z27" i="77" a="1"/>
  <c r="Z27" i="77" s="1"/>
  <c r="S27" i="77" s="1" a="1"/>
  <c r="S27" i="77" s="1"/>
  <c r="A26" i="76"/>
  <c r="Z25" i="76" a="1"/>
  <c r="Z25" i="76" s="1"/>
  <c r="S25" i="76" s="1" a="1"/>
  <c r="S25" i="76" s="1"/>
  <c r="B25" i="76"/>
  <c r="B26" i="75"/>
  <c r="Z26" i="75" a="1"/>
  <c r="Z26" i="75" s="1"/>
  <c r="S26" i="75" s="1" a="1"/>
  <c r="S26" i="75" s="1"/>
  <c r="A27" i="75"/>
  <c r="B27" i="74"/>
  <c r="A28" i="74"/>
  <c r="Z27" i="74" a="1"/>
  <c r="Z27" i="74" s="1"/>
  <c r="S27" i="74" s="1" a="1"/>
  <c r="S27" i="74" s="1"/>
  <c r="B26" i="73"/>
  <c r="Z26" i="73" a="1"/>
  <c r="Z26" i="73" s="1"/>
  <c r="S26" i="73" s="1" a="1"/>
  <c r="S26" i="73" s="1"/>
  <c r="A27" i="73"/>
  <c r="A27" i="72"/>
  <c r="Z26" i="72" a="1"/>
  <c r="Z26" i="72" s="1"/>
  <c r="S26" i="72" s="1" a="1"/>
  <c r="S26" i="72" s="1"/>
  <c r="B26" i="72"/>
  <c r="B27" i="71"/>
  <c r="A28" i="71"/>
  <c r="Z27" i="71" a="1"/>
  <c r="Z27" i="71" s="1"/>
  <c r="S27" i="71" s="1" a="1"/>
  <c r="S27" i="71" s="1"/>
  <c r="A27" i="70"/>
  <c r="Z26" i="70" a="1"/>
  <c r="Z26" i="70" s="1"/>
  <c r="S26" i="70" s="1" a="1"/>
  <c r="S26" i="70" s="1"/>
  <c r="B26" i="70"/>
  <c r="A26" i="69"/>
  <c r="Z25" i="69" a="1"/>
  <c r="Z25" i="69" s="1"/>
  <c r="S25" i="69" s="1" a="1"/>
  <c r="S25" i="69" s="1"/>
  <c r="B25" i="69"/>
  <c r="B27" i="68"/>
  <c r="A28" i="68"/>
  <c r="Z27" i="68" a="1"/>
  <c r="Z27" i="68" s="1"/>
  <c r="S27" i="68" s="1" a="1"/>
  <c r="S27" i="68" s="1"/>
  <c r="B27" i="67"/>
  <c r="A28" i="67"/>
  <c r="Z27" i="67" a="1"/>
  <c r="Z27" i="67" s="1"/>
  <c r="S27" i="67" s="1" a="1"/>
  <c r="S27" i="67" s="1"/>
  <c r="A25" i="66"/>
  <c r="Z24" i="66" a="1"/>
  <c r="Z24" i="66" s="1"/>
  <c r="S24" i="66" s="1" a="1"/>
  <c r="S24" i="66" s="1"/>
  <c r="B24" i="66"/>
  <c r="B28" i="77" l="1"/>
  <c r="A29" i="77"/>
  <c r="Z28" i="77" a="1"/>
  <c r="Z28" i="77" s="1"/>
  <c r="S28" i="77" s="1" a="1"/>
  <c r="S28" i="77" s="1"/>
  <c r="A27" i="76"/>
  <c r="Z26" i="76" a="1"/>
  <c r="Z26" i="76" s="1"/>
  <c r="S26" i="76" s="1" a="1"/>
  <c r="S26" i="76" s="1"/>
  <c r="B26" i="76"/>
  <c r="B27" i="75"/>
  <c r="A28" i="75"/>
  <c r="Z27" i="75" a="1"/>
  <c r="Z27" i="75" s="1"/>
  <c r="S27" i="75" s="1" a="1"/>
  <c r="S27" i="75" s="1"/>
  <c r="B28" i="74"/>
  <c r="A29" i="74"/>
  <c r="Z28" i="74" a="1"/>
  <c r="Z28" i="74" s="1"/>
  <c r="S28" i="74" s="1" a="1"/>
  <c r="S28" i="74" s="1"/>
  <c r="B27" i="73"/>
  <c r="A28" i="73"/>
  <c r="Z27" i="73" a="1"/>
  <c r="Z27" i="73" s="1"/>
  <c r="S27" i="73" s="1" a="1"/>
  <c r="S27" i="73" s="1"/>
  <c r="A28" i="72"/>
  <c r="Z27" i="72" a="1"/>
  <c r="Z27" i="72" s="1"/>
  <c r="S27" i="72" s="1" a="1"/>
  <c r="S27" i="72" s="1"/>
  <c r="B27" i="72"/>
  <c r="B28" i="71"/>
  <c r="A29" i="71"/>
  <c r="Z28" i="71" a="1"/>
  <c r="Z28" i="71" s="1"/>
  <c r="S28" i="71" s="1" a="1"/>
  <c r="S28" i="71" s="1"/>
  <c r="A28" i="70"/>
  <c r="Z27" i="70" a="1"/>
  <c r="Z27" i="70" s="1"/>
  <c r="S27" i="70" s="1" a="1"/>
  <c r="S27" i="70" s="1"/>
  <c r="B27" i="70"/>
  <c r="A27" i="69"/>
  <c r="Z26" i="69" a="1"/>
  <c r="Z26" i="69" s="1"/>
  <c r="S26" i="69" s="1" a="1"/>
  <c r="S26" i="69" s="1"/>
  <c r="B26" i="69"/>
  <c r="B28" i="68"/>
  <c r="A29" i="68"/>
  <c r="Z28" i="68" a="1"/>
  <c r="Z28" i="68" s="1"/>
  <c r="S28" i="68" s="1" a="1"/>
  <c r="S28" i="68" s="1"/>
  <c r="B28" i="67"/>
  <c r="A29" i="67"/>
  <c r="Z28" i="67" a="1"/>
  <c r="Z28" i="67" s="1"/>
  <c r="S28" i="67" s="1" a="1"/>
  <c r="S28" i="67" s="1"/>
  <c r="A26" i="66"/>
  <c r="Z25" i="66" a="1"/>
  <c r="Z25" i="66" s="1"/>
  <c r="S25" i="66" s="1" a="1"/>
  <c r="S25" i="66" s="1"/>
  <c r="B25" i="66"/>
  <c r="B29" i="77" l="1"/>
  <c r="A30" i="77"/>
  <c r="Z29" i="77" a="1"/>
  <c r="Z29" i="77" s="1"/>
  <c r="S29" i="77" s="1" a="1"/>
  <c r="S29" i="77" s="1"/>
  <c r="A28" i="76"/>
  <c r="Z27" i="76" a="1"/>
  <c r="Z27" i="76" s="1"/>
  <c r="S27" i="76" s="1" a="1"/>
  <c r="S27" i="76" s="1"/>
  <c r="B27" i="76"/>
  <c r="B28" i="75"/>
  <c r="Z28" i="75" a="1"/>
  <c r="Z28" i="75" s="1"/>
  <c r="S28" i="75" s="1" a="1"/>
  <c r="S28" i="75" s="1"/>
  <c r="A29" i="75"/>
  <c r="B29" i="74"/>
  <c r="A30" i="74"/>
  <c r="Z29" i="74" a="1"/>
  <c r="Z29" i="74" s="1"/>
  <c r="S29" i="74" s="1" a="1"/>
  <c r="S29" i="74" s="1"/>
  <c r="B28" i="73"/>
  <c r="Z28" i="73" a="1"/>
  <c r="Z28" i="73" s="1"/>
  <c r="S28" i="73" s="1" a="1"/>
  <c r="S28" i="73" s="1"/>
  <c r="A29" i="73"/>
  <c r="A29" i="72"/>
  <c r="Z28" i="72" a="1"/>
  <c r="Z28" i="72" s="1"/>
  <c r="S28" i="72" s="1" a="1"/>
  <c r="S28" i="72" s="1"/>
  <c r="B28" i="72"/>
  <c r="B29" i="71"/>
  <c r="A30" i="71"/>
  <c r="Z29" i="71" a="1"/>
  <c r="Z29" i="71" s="1"/>
  <c r="S29" i="71" s="1" a="1"/>
  <c r="S29" i="71" s="1"/>
  <c r="A29" i="70"/>
  <c r="Z28" i="70" a="1"/>
  <c r="Z28" i="70" s="1"/>
  <c r="S28" i="70" s="1" a="1"/>
  <c r="S28" i="70" s="1"/>
  <c r="B28" i="70"/>
  <c r="A28" i="69"/>
  <c r="Z27" i="69" a="1"/>
  <c r="Z27" i="69" s="1"/>
  <c r="S27" i="69" s="1" a="1"/>
  <c r="S27" i="69" s="1"/>
  <c r="B27" i="69"/>
  <c r="B29" i="68"/>
  <c r="A30" i="68"/>
  <c r="Z29" i="68" a="1"/>
  <c r="Z29" i="68" s="1"/>
  <c r="S29" i="68" s="1" a="1"/>
  <c r="S29" i="68" s="1"/>
  <c r="B29" i="67"/>
  <c r="A30" i="67"/>
  <c r="Z29" i="67" a="1"/>
  <c r="Z29" i="67" s="1"/>
  <c r="S29" i="67" s="1" a="1"/>
  <c r="S29" i="67" s="1"/>
  <c r="A27" i="66"/>
  <c r="Z26" i="66" a="1"/>
  <c r="Z26" i="66" s="1"/>
  <c r="S26" i="66" s="1" a="1"/>
  <c r="S26" i="66" s="1"/>
  <c r="B26" i="66"/>
  <c r="B30" i="77" l="1"/>
  <c r="A31" i="77"/>
  <c r="Z30" i="77" a="1"/>
  <c r="Z30" i="77" s="1"/>
  <c r="S30" i="77" s="1" a="1"/>
  <c r="S30" i="77" s="1"/>
  <c r="A29" i="76"/>
  <c r="Z28" i="76" a="1"/>
  <c r="Z28" i="76" s="1"/>
  <c r="S28" i="76" s="1" a="1"/>
  <c r="S28" i="76" s="1"/>
  <c r="B28" i="76"/>
  <c r="B29" i="75"/>
  <c r="A30" i="75"/>
  <c r="Z29" i="75" a="1"/>
  <c r="Z29" i="75" s="1"/>
  <c r="S29" i="75" s="1" a="1"/>
  <c r="S29" i="75" s="1"/>
  <c r="B30" i="74"/>
  <c r="A31" i="74"/>
  <c r="Z30" i="74" a="1"/>
  <c r="Z30" i="74" s="1"/>
  <c r="S30" i="74" s="1" a="1"/>
  <c r="S30" i="74" s="1"/>
  <c r="B29" i="73"/>
  <c r="A30" i="73"/>
  <c r="Z29" i="73" a="1"/>
  <c r="Z29" i="73" s="1"/>
  <c r="S29" i="73" s="1" a="1"/>
  <c r="S29" i="73" s="1"/>
  <c r="Z29" i="72" a="1"/>
  <c r="Z29" i="72" s="1"/>
  <c r="S29" i="72" s="1" a="1"/>
  <c r="S29" i="72" s="1"/>
  <c r="A30" i="72"/>
  <c r="B29" i="72"/>
  <c r="A31" i="71"/>
  <c r="B30" i="71"/>
  <c r="Z30" i="71" a="1"/>
  <c r="Z30" i="71" s="1"/>
  <c r="S30" i="71" s="1" a="1"/>
  <c r="S30" i="71" s="1"/>
  <c r="A30" i="70"/>
  <c r="Z29" i="70" a="1"/>
  <c r="Z29" i="70" s="1"/>
  <c r="S29" i="70" s="1" a="1"/>
  <c r="S29" i="70" s="1"/>
  <c r="B29" i="70"/>
  <c r="A29" i="69"/>
  <c r="Z28" i="69" a="1"/>
  <c r="Z28" i="69" s="1"/>
  <c r="S28" i="69" s="1" a="1"/>
  <c r="S28" i="69" s="1"/>
  <c r="B28" i="69"/>
  <c r="B30" i="68"/>
  <c r="A31" i="68"/>
  <c r="Z30" i="68" a="1"/>
  <c r="Z30" i="68" s="1"/>
  <c r="S30" i="68" s="1" a="1"/>
  <c r="S30" i="68" s="1"/>
  <c r="B30" i="67"/>
  <c r="A31" i="67"/>
  <c r="Z30" i="67" a="1"/>
  <c r="Z30" i="67" s="1"/>
  <c r="S30" i="67" s="1" a="1"/>
  <c r="S30" i="67" s="1"/>
  <c r="A28" i="66"/>
  <c r="Z27" i="66" a="1"/>
  <c r="Z27" i="66" s="1"/>
  <c r="S27" i="66" s="1" a="1"/>
  <c r="S27" i="66" s="1"/>
  <c r="B27" i="66"/>
  <c r="B31" i="77" l="1"/>
  <c r="A32" i="77"/>
  <c r="Z31" i="77" a="1"/>
  <c r="Z31" i="77" s="1"/>
  <c r="S31" i="77" s="1" a="1"/>
  <c r="S31" i="77" s="1"/>
  <c r="A30" i="76"/>
  <c r="Z29" i="76" a="1"/>
  <c r="Z29" i="76" s="1"/>
  <c r="S29" i="76" s="1" a="1"/>
  <c r="S29" i="76" s="1"/>
  <c r="B29" i="76"/>
  <c r="B30" i="75"/>
  <c r="Z30" i="75" a="1"/>
  <c r="Z30" i="75" s="1"/>
  <c r="S30" i="75" s="1" a="1"/>
  <c r="S30" i="75" s="1"/>
  <c r="A31" i="75"/>
  <c r="B31" i="74"/>
  <c r="A32" i="74"/>
  <c r="Z31" i="74" a="1"/>
  <c r="Z31" i="74" s="1"/>
  <c r="S31" i="74" s="1" a="1"/>
  <c r="S31" i="74" s="1"/>
  <c r="B30" i="73"/>
  <c r="Z30" i="73" a="1"/>
  <c r="Z30" i="73" s="1"/>
  <c r="S30" i="73" s="1" a="1"/>
  <c r="S30" i="73" s="1"/>
  <c r="A31" i="73"/>
  <c r="B30" i="72"/>
  <c r="A31" i="72"/>
  <c r="Z30" i="72" a="1"/>
  <c r="Z30" i="72" s="1"/>
  <c r="S30" i="72" s="1" a="1"/>
  <c r="S30" i="72" s="1"/>
  <c r="A32" i="71"/>
  <c r="Z31" i="71" a="1"/>
  <c r="Z31" i="71" s="1"/>
  <c r="S31" i="71" s="1" a="1"/>
  <c r="S31" i="71" s="1"/>
  <c r="B31" i="71"/>
  <c r="A31" i="70"/>
  <c r="Z30" i="70" a="1"/>
  <c r="Z30" i="70" s="1"/>
  <c r="S30" i="70" s="1" a="1"/>
  <c r="S30" i="70" s="1"/>
  <c r="B30" i="70"/>
  <c r="A30" i="69"/>
  <c r="Z29" i="69" a="1"/>
  <c r="Z29" i="69" s="1"/>
  <c r="S29" i="69" s="1" a="1"/>
  <c r="S29" i="69" s="1"/>
  <c r="B29" i="69"/>
  <c r="B31" i="68"/>
  <c r="A32" i="68"/>
  <c r="Z31" i="68" a="1"/>
  <c r="Z31" i="68" s="1"/>
  <c r="S31" i="68" s="1" a="1"/>
  <c r="S31" i="68" s="1"/>
  <c r="B31" i="67"/>
  <c r="A32" i="67"/>
  <c r="Z31" i="67" a="1"/>
  <c r="Z31" i="67" s="1"/>
  <c r="S31" i="67" s="1" a="1"/>
  <c r="S31" i="67" s="1"/>
  <c r="A29" i="66"/>
  <c r="Z28" i="66" a="1"/>
  <c r="Z28" i="66" s="1"/>
  <c r="S28" i="66" s="1" a="1"/>
  <c r="S28" i="66" s="1"/>
  <c r="B28" i="66"/>
  <c r="B32" i="77" l="1"/>
  <c r="A33" i="77"/>
  <c r="Z32" i="77" a="1"/>
  <c r="Z32" i="77" s="1"/>
  <c r="S32" i="77" s="1" a="1"/>
  <c r="S32" i="77" s="1"/>
  <c r="A31" i="76"/>
  <c r="Z30" i="76" a="1"/>
  <c r="Z30" i="76" s="1"/>
  <c r="S30" i="76" s="1" a="1"/>
  <c r="S30" i="76" s="1"/>
  <c r="B30" i="76"/>
  <c r="B31" i="75"/>
  <c r="A32" i="75"/>
  <c r="Z31" i="75" a="1"/>
  <c r="Z31" i="75" s="1"/>
  <c r="S31" i="75" s="1" a="1"/>
  <c r="S31" i="75" s="1"/>
  <c r="B32" i="74"/>
  <c r="A33" i="74"/>
  <c r="Z32" i="74" a="1"/>
  <c r="Z32" i="74" s="1"/>
  <c r="S32" i="74" s="1" a="1"/>
  <c r="S32" i="74" s="1"/>
  <c r="B31" i="73"/>
  <c r="A32" i="73"/>
  <c r="Z31" i="73" a="1"/>
  <c r="Z31" i="73" s="1"/>
  <c r="S31" i="73" s="1" a="1"/>
  <c r="S31" i="73" s="1"/>
  <c r="B31" i="72"/>
  <c r="Z31" i="72" a="1"/>
  <c r="Z31" i="72" s="1"/>
  <c r="S31" i="72" s="1" a="1"/>
  <c r="S31" i="72" s="1"/>
  <c r="A32" i="72"/>
  <c r="A33" i="71"/>
  <c r="Z32" i="71" a="1"/>
  <c r="Z32" i="71" s="1"/>
  <c r="S32" i="71" s="1" a="1"/>
  <c r="S32" i="71" s="1"/>
  <c r="B32" i="71"/>
  <c r="A32" i="70"/>
  <c r="Z31" i="70" a="1"/>
  <c r="Z31" i="70" s="1"/>
  <c r="S31" i="70" s="1" a="1"/>
  <c r="S31" i="70" s="1"/>
  <c r="B31" i="70"/>
  <c r="A31" i="69"/>
  <c r="Z30" i="69" a="1"/>
  <c r="Z30" i="69" s="1"/>
  <c r="S30" i="69" s="1" a="1"/>
  <c r="S30" i="69" s="1"/>
  <c r="B30" i="69"/>
  <c r="B32" i="68"/>
  <c r="A33" i="68"/>
  <c r="Z32" i="68" a="1"/>
  <c r="Z32" i="68" s="1"/>
  <c r="S32" i="68" s="1" a="1"/>
  <c r="S32" i="68" s="1"/>
  <c r="B32" i="67"/>
  <c r="A33" i="67"/>
  <c r="Z32" i="67" a="1"/>
  <c r="Z32" i="67" s="1"/>
  <c r="S32" i="67" s="1" a="1"/>
  <c r="S32" i="67" s="1"/>
  <c r="A30" i="66"/>
  <c r="Z29" i="66" a="1"/>
  <c r="Z29" i="66" s="1"/>
  <c r="S29" i="66" s="1" a="1"/>
  <c r="S29" i="66" s="1"/>
  <c r="B29" i="66"/>
  <c r="B33" i="77" l="1"/>
  <c r="A34" i="77"/>
  <c r="Z33" i="77" a="1"/>
  <c r="Z33" i="77" s="1"/>
  <c r="S33" i="77" s="1" a="1"/>
  <c r="S33" i="77" s="1"/>
  <c r="A32" i="76"/>
  <c r="Z31" i="76" a="1"/>
  <c r="Z31" i="76" s="1"/>
  <c r="S31" i="76" s="1" a="1"/>
  <c r="S31" i="76" s="1"/>
  <c r="B31" i="76"/>
  <c r="B32" i="75"/>
  <c r="Z32" i="75" a="1"/>
  <c r="Z32" i="75" s="1"/>
  <c r="S32" i="75" s="1" a="1"/>
  <c r="S32" i="75" s="1"/>
  <c r="A33" i="75"/>
  <c r="B33" i="74"/>
  <c r="A34" i="74"/>
  <c r="Z33" i="74" a="1"/>
  <c r="Z33" i="74" s="1"/>
  <c r="S33" i="74" s="1" a="1"/>
  <c r="S33" i="74" s="1"/>
  <c r="B32" i="73"/>
  <c r="Z32" i="73" a="1"/>
  <c r="Z32" i="73" s="1"/>
  <c r="S32" i="73" s="1" a="1"/>
  <c r="S32" i="73" s="1"/>
  <c r="A33" i="73"/>
  <c r="B32" i="72"/>
  <c r="A33" i="72"/>
  <c r="Z32" i="72" a="1"/>
  <c r="Z32" i="72" s="1"/>
  <c r="S32" i="72" s="1" a="1"/>
  <c r="S32" i="72" s="1"/>
  <c r="A34" i="71"/>
  <c r="Z33" i="71" a="1"/>
  <c r="Z33" i="71" s="1"/>
  <c r="S33" i="71" s="1" a="1"/>
  <c r="S33" i="71" s="1"/>
  <c r="B33" i="71"/>
  <c r="A33" i="70"/>
  <c r="Z32" i="70" a="1"/>
  <c r="Z32" i="70" s="1"/>
  <c r="S32" i="70" s="1" a="1"/>
  <c r="S32" i="70" s="1"/>
  <c r="B32" i="70"/>
  <c r="A32" i="69"/>
  <c r="Z31" i="69" a="1"/>
  <c r="Z31" i="69" s="1"/>
  <c r="S31" i="69" s="1" a="1"/>
  <c r="S31" i="69" s="1"/>
  <c r="B31" i="69"/>
  <c r="B33" i="68"/>
  <c r="A34" i="68"/>
  <c r="Z33" i="68" a="1"/>
  <c r="Z33" i="68" s="1"/>
  <c r="S33" i="68" s="1" a="1"/>
  <c r="S33" i="68" s="1"/>
  <c r="B33" i="67"/>
  <c r="A34" i="67"/>
  <c r="Z33" i="67" a="1"/>
  <c r="Z33" i="67" s="1"/>
  <c r="S33" i="67" s="1" a="1"/>
  <c r="S33" i="67" s="1"/>
  <c r="A31" i="66"/>
  <c r="Z30" i="66" a="1"/>
  <c r="Z30" i="66" s="1"/>
  <c r="S30" i="66" s="1" a="1"/>
  <c r="S30" i="66" s="1"/>
  <c r="B30" i="66"/>
  <c r="B34" i="77" l="1"/>
  <c r="A35" i="77"/>
  <c r="Z34" i="77" a="1"/>
  <c r="Z34" i="77" s="1"/>
  <c r="S34" i="77" s="1" a="1"/>
  <c r="S34" i="77" s="1"/>
  <c r="A33" i="76"/>
  <c r="Z32" i="76" a="1"/>
  <c r="Z32" i="76" s="1"/>
  <c r="S32" i="76" s="1" a="1"/>
  <c r="S32" i="76" s="1"/>
  <c r="B32" i="76"/>
  <c r="B33" i="75"/>
  <c r="A34" i="75"/>
  <c r="Z33" i="75" a="1"/>
  <c r="Z33" i="75" s="1"/>
  <c r="S33" i="75" s="1" a="1"/>
  <c r="S33" i="75" s="1"/>
  <c r="B34" i="74"/>
  <c r="A35" i="74"/>
  <c r="Z34" i="74" a="1"/>
  <c r="Z34" i="74" s="1"/>
  <c r="S34" i="74" s="1" a="1"/>
  <c r="S34" i="74" s="1"/>
  <c r="A34" i="73"/>
  <c r="Z33" i="73" a="1"/>
  <c r="Z33" i="73" s="1"/>
  <c r="S33" i="73" s="1" a="1"/>
  <c r="S33" i="73" s="1"/>
  <c r="B33" i="73"/>
  <c r="B33" i="72"/>
  <c r="Z33" i="72" a="1"/>
  <c r="Z33" i="72" s="1"/>
  <c r="S33" i="72" s="1" a="1"/>
  <c r="S33" i="72" s="1"/>
  <c r="A34" i="72"/>
  <c r="A35" i="71"/>
  <c r="Z34" i="71" a="1"/>
  <c r="Z34" i="71" s="1"/>
  <c r="S34" i="71" s="1" a="1"/>
  <c r="S34" i="71" s="1"/>
  <c r="B34" i="71"/>
  <c r="A34" i="70"/>
  <c r="Z33" i="70" a="1"/>
  <c r="Z33" i="70" s="1"/>
  <c r="S33" i="70" s="1" a="1"/>
  <c r="S33" i="70" s="1"/>
  <c r="B33" i="70"/>
  <c r="A33" i="69"/>
  <c r="Z32" i="69" a="1"/>
  <c r="Z32" i="69" s="1"/>
  <c r="S32" i="69" s="1" a="1"/>
  <c r="S32" i="69" s="1"/>
  <c r="B32" i="69"/>
  <c r="B34" i="68"/>
  <c r="A35" i="68"/>
  <c r="Z34" i="68" a="1"/>
  <c r="Z34" i="68" s="1"/>
  <c r="S34" i="68" s="1" a="1"/>
  <c r="S34" i="68" s="1"/>
  <c r="B34" i="67"/>
  <c r="A35" i="67"/>
  <c r="Z34" i="67" a="1"/>
  <c r="Z34" i="67" s="1"/>
  <c r="S34" i="67" s="1" a="1"/>
  <c r="S34" i="67" s="1"/>
  <c r="Z31" i="66" a="1"/>
  <c r="Z31" i="66" s="1"/>
  <c r="S31" i="66" s="1" a="1"/>
  <c r="S31" i="66" s="1"/>
  <c r="A32" i="66"/>
  <c r="B31" i="66"/>
  <c r="B35" i="77" l="1"/>
  <c r="A36" i="77"/>
  <c r="Z35" i="77" a="1"/>
  <c r="Z35" i="77" s="1"/>
  <c r="S35" i="77" s="1" a="1"/>
  <c r="S35" i="77" s="1"/>
  <c r="A34" i="76"/>
  <c r="Z33" i="76" a="1"/>
  <c r="Z33" i="76" s="1"/>
  <c r="S33" i="76" s="1" a="1"/>
  <c r="S33" i="76" s="1"/>
  <c r="B33" i="76"/>
  <c r="B34" i="75"/>
  <c r="Z34" i="75" a="1"/>
  <c r="Z34" i="75" s="1"/>
  <c r="S34" i="75" s="1" a="1"/>
  <c r="S34" i="75" s="1"/>
  <c r="A35" i="75"/>
  <c r="B35" i="74"/>
  <c r="A36" i="74"/>
  <c r="Z35" i="74" a="1"/>
  <c r="Z35" i="74" s="1"/>
  <c r="S35" i="74" s="1" a="1"/>
  <c r="S35" i="74" s="1"/>
  <c r="A35" i="73"/>
  <c r="Z34" i="73" a="1"/>
  <c r="Z34" i="73" s="1"/>
  <c r="S34" i="73" s="1" a="1"/>
  <c r="S34" i="73" s="1"/>
  <c r="B34" i="73"/>
  <c r="B34" i="72"/>
  <c r="A35" i="72"/>
  <c r="Z34" i="72" a="1"/>
  <c r="Z34" i="72" s="1"/>
  <c r="S34" i="72" s="1" a="1"/>
  <c r="S34" i="72" s="1"/>
  <c r="A36" i="71"/>
  <c r="Z35" i="71" a="1"/>
  <c r="Z35" i="71" s="1"/>
  <c r="S35" i="71" s="1" a="1"/>
  <c r="S35" i="71" s="1"/>
  <c r="B35" i="71"/>
  <c r="A35" i="70"/>
  <c r="Z34" i="70" a="1"/>
  <c r="Z34" i="70" s="1"/>
  <c r="S34" i="70" s="1" a="1"/>
  <c r="S34" i="70" s="1"/>
  <c r="B34" i="70"/>
  <c r="A34" i="69"/>
  <c r="Z33" i="69" a="1"/>
  <c r="Z33" i="69" s="1"/>
  <c r="S33" i="69" s="1" a="1"/>
  <c r="S33" i="69" s="1"/>
  <c r="B33" i="69"/>
  <c r="B35" i="68"/>
  <c r="A36" i="68"/>
  <c r="Z35" i="68" a="1"/>
  <c r="Z35" i="68" s="1"/>
  <c r="S35" i="68" s="1" a="1"/>
  <c r="S35" i="68" s="1"/>
  <c r="B35" i="67"/>
  <c r="A36" i="67"/>
  <c r="Z35" i="67" a="1"/>
  <c r="Z35" i="67" s="1"/>
  <c r="S35" i="67" s="1" a="1"/>
  <c r="S35" i="67" s="1"/>
  <c r="B32" i="66"/>
  <c r="A33" i="66"/>
  <c r="Z32" i="66" a="1"/>
  <c r="Z32" i="66" s="1"/>
  <c r="S32" i="66" s="1" a="1"/>
  <c r="S32" i="66" s="1"/>
  <c r="B36" i="77" l="1"/>
  <c r="A37" i="77"/>
  <c r="Z36" i="77" a="1"/>
  <c r="Z36" i="77" s="1"/>
  <c r="S36" i="77" s="1" a="1"/>
  <c r="S36" i="77" s="1"/>
  <c r="A35" i="76"/>
  <c r="Z34" i="76" a="1"/>
  <c r="Z34" i="76" s="1"/>
  <c r="S34" i="76" s="1" a="1"/>
  <c r="S34" i="76" s="1"/>
  <c r="B34" i="76"/>
  <c r="B35" i="75"/>
  <c r="A36" i="75"/>
  <c r="Z35" i="75" a="1"/>
  <c r="Z35" i="75" s="1"/>
  <c r="S35" i="75" s="1" a="1"/>
  <c r="S35" i="75" s="1"/>
  <c r="B36" i="74"/>
  <c r="A37" i="74"/>
  <c r="Z36" i="74" a="1"/>
  <c r="Z36" i="74" s="1"/>
  <c r="S36" i="74" s="1" a="1"/>
  <c r="S36" i="74" s="1"/>
  <c r="A36" i="73"/>
  <c r="Z35" i="73" a="1"/>
  <c r="Z35" i="73" s="1"/>
  <c r="S35" i="73" s="1" a="1"/>
  <c r="S35" i="73" s="1"/>
  <c r="B35" i="73"/>
  <c r="B35" i="72"/>
  <c r="Z35" i="72" a="1"/>
  <c r="Z35" i="72" s="1"/>
  <c r="S35" i="72" s="1" a="1"/>
  <c r="S35" i="72" s="1"/>
  <c r="A36" i="72"/>
  <c r="A37" i="71"/>
  <c r="Z36" i="71" a="1"/>
  <c r="Z36" i="71" s="1"/>
  <c r="S36" i="71" s="1" a="1"/>
  <c r="S36" i="71" s="1"/>
  <c r="B36" i="71"/>
  <c r="A36" i="70"/>
  <c r="Z35" i="70" a="1"/>
  <c r="Z35" i="70" s="1"/>
  <c r="S35" i="70" s="1" a="1"/>
  <c r="S35" i="70" s="1"/>
  <c r="B35" i="70"/>
  <c r="A35" i="69"/>
  <c r="Z34" i="69" a="1"/>
  <c r="Z34" i="69" s="1"/>
  <c r="S34" i="69" s="1" a="1"/>
  <c r="S34" i="69" s="1"/>
  <c r="B34" i="69"/>
  <c r="B36" i="68"/>
  <c r="A37" i="68"/>
  <c r="Z36" i="68" a="1"/>
  <c r="Z36" i="68" s="1"/>
  <c r="S36" i="68" s="1" a="1"/>
  <c r="S36" i="68" s="1"/>
  <c r="B36" i="67"/>
  <c r="A37" i="67"/>
  <c r="Z36" i="67" a="1"/>
  <c r="Z36" i="67" s="1"/>
  <c r="S36" i="67" s="1" a="1"/>
  <c r="S36" i="67" s="1"/>
  <c r="B33" i="66"/>
  <c r="Z33" i="66" a="1"/>
  <c r="Z33" i="66" s="1"/>
  <c r="S33" i="66" s="1" a="1"/>
  <c r="S33" i="66" s="1"/>
  <c r="A34" i="66"/>
  <c r="B37" i="77" l="1"/>
  <c r="A38" i="77"/>
  <c r="Z37" i="77" a="1"/>
  <c r="Z37" i="77" s="1"/>
  <c r="S37" i="77" s="1" a="1"/>
  <c r="S37" i="77" s="1"/>
  <c r="A36" i="76"/>
  <c r="Z35" i="76" a="1"/>
  <c r="Z35" i="76" s="1"/>
  <c r="S35" i="76" s="1" a="1"/>
  <c r="S35" i="76" s="1"/>
  <c r="B35" i="76"/>
  <c r="B36" i="75"/>
  <c r="Z36" i="75" a="1"/>
  <c r="Z36" i="75" s="1"/>
  <c r="S36" i="75" s="1" a="1"/>
  <c r="S36" i="75" s="1"/>
  <c r="A37" i="75"/>
  <c r="B37" i="74"/>
  <c r="A38" i="74"/>
  <c r="Z37" i="74" a="1"/>
  <c r="Z37" i="74" s="1"/>
  <c r="S37" i="74" s="1" a="1"/>
  <c r="S37" i="74" s="1"/>
  <c r="A37" i="73"/>
  <c r="Z36" i="73" a="1"/>
  <c r="Z36" i="73" s="1"/>
  <c r="S36" i="73" s="1" a="1"/>
  <c r="S36" i="73" s="1"/>
  <c r="B36" i="73"/>
  <c r="B36" i="72"/>
  <c r="A37" i="72"/>
  <c r="Z36" i="72" a="1"/>
  <c r="Z36" i="72" s="1"/>
  <c r="S36" i="72" s="1" a="1"/>
  <c r="S36" i="72" s="1"/>
  <c r="A38" i="71"/>
  <c r="Z37" i="71" a="1"/>
  <c r="Z37" i="71" s="1"/>
  <c r="S37" i="71" s="1" a="1"/>
  <c r="S37" i="71" s="1"/>
  <c r="B37" i="71"/>
  <c r="A37" i="70"/>
  <c r="Z36" i="70" a="1"/>
  <c r="Z36" i="70" s="1"/>
  <c r="S36" i="70" s="1" a="1"/>
  <c r="S36" i="70" s="1"/>
  <c r="B36" i="70"/>
  <c r="A36" i="69"/>
  <c r="Z35" i="69" a="1"/>
  <c r="Z35" i="69" s="1"/>
  <c r="S35" i="69" s="1" a="1"/>
  <c r="S35" i="69" s="1"/>
  <c r="B35" i="69"/>
  <c r="B37" i="68"/>
  <c r="A38" i="68"/>
  <c r="Z37" i="68" a="1"/>
  <c r="Z37" i="68" s="1"/>
  <c r="S37" i="68" s="1" a="1"/>
  <c r="S37" i="68" s="1"/>
  <c r="B37" i="67"/>
  <c r="A38" i="67"/>
  <c r="Z37" i="67" a="1"/>
  <c r="Z37" i="67" s="1"/>
  <c r="S37" i="67" s="1" a="1"/>
  <c r="S37" i="67" s="1"/>
  <c r="B34" i="66"/>
  <c r="A35" i="66"/>
  <c r="Z34" i="66" a="1"/>
  <c r="Z34" i="66" s="1"/>
  <c r="S34" i="66" s="1" a="1"/>
  <c r="S34" i="66" s="1"/>
  <c r="A39" i="77" l="1"/>
  <c r="B38" i="77"/>
  <c r="Z38" i="77" a="1"/>
  <c r="Z38" i="77" s="1"/>
  <c r="S38" i="77" s="1" a="1"/>
  <c r="S38" i="77" s="1"/>
  <c r="A37" i="76"/>
  <c r="Z36" i="76" a="1"/>
  <c r="Z36" i="76" s="1"/>
  <c r="S36" i="76" s="1" a="1"/>
  <c r="S36" i="76" s="1"/>
  <c r="B36" i="76"/>
  <c r="B37" i="75"/>
  <c r="A38" i="75"/>
  <c r="Z37" i="75" a="1"/>
  <c r="Z37" i="75" s="1"/>
  <c r="S37" i="75" s="1" a="1"/>
  <c r="S37" i="75" s="1"/>
  <c r="B38" i="74"/>
  <c r="A39" i="74"/>
  <c r="Z38" i="74" a="1"/>
  <c r="Z38" i="74" s="1"/>
  <c r="S38" i="74" s="1" a="1"/>
  <c r="S38" i="74" s="1"/>
  <c r="A38" i="73"/>
  <c r="Z37" i="73" a="1"/>
  <c r="Z37" i="73" s="1"/>
  <c r="S37" i="73" s="1" a="1"/>
  <c r="S37" i="73" s="1"/>
  <c r="B37" i="73"/>
  <c r="A38" i="72"/>
  <c r="Z37" i="72" a="1"/>
  <c r="Z37" i="72" s="1"/>
  <c r="S37" i="72" s="1" a="1"/>
  <c r="S37" i="72" s="1"/>
  <c r="B37" i="72"/>
  <c r="A39" i="71"/>
  <c r="Z38" i="71" a="1"/>
  <c r="Z38" i="71" s="1"/>
  <c r="S38" i="71" s="1" a="1"/>
  <c r="S38" i="71" s="1"/>
  <c r="B38" i="71"/>
  <c r="A38" i="70"/>
  <c r="Z37" i="70" a="1"/>
  <c r="Z37" i="70" s="1"/>
  <c r="S37" i="70" s="1" a="1"/>
  <c r="S37" i="70" s="1"/>
  <c r="B37" i="70"/>
  <c r="A37" i="69"/>
  <c r="Z36" i="69" a="1"/>
  <c r="Z36" i="69" s="1"/>
  <c r="S36" i="69" s="1" a="1"/>
  <c r="S36" i="69" s="1"/>
  <c r="B36" i="69"/>
  <c r="B38" i="68"/>
  <c r="A39" i="68"/>
  <c r="Z38" i="68" a="1"/>
  <c r="Z38" i="68" s="1"/>
  <c r="S38" i="68" s="1" a="1"/>
  <c r="S38" i="68" s="1"/>
  <c r="B38" i="67"/>
  <c r="A39" i="67"/>
  <c r="Z38" i="67" a="1"/>
  <c r="Z38" i="67" s="1"/>
  <c r="S38" i="67" s="1" a="1"/>
  <c r="S38" i="67" s="1"/>
  <c r="B35" i="66"/>
  <c r="Z35" i="66" a="1"/>
  <c r="Z35" i="66" s="1"/>
  <c r="S35" i="66" s="1" a="1"/>
  <c r="S35" i="66" s="1"/>
  <c r="A36" i="66"/>
  <c r="B39" i="77" l="1"/>
  <c r="Z39" i="77" a="1"/>
  <c r="Z39" i="77" s="1"/>
  <c r="S39" i="77" s="1" a="1"/>
  <c r="S39" i="77" s="1"/>
  <c r="A40" i="77"/>
  <c r="A38" i="76"/>
  <c r="Z37" i="76" a="1"/>
  <c r="Z37" i="76" s="1"/>
  <c r="S37" i="76" s="1" a="1"/>
  <c r="S37" i="76" s="1"/>
  <c r="B37" i="76"/>
  <c r="B38" i="75"/>
  <c r="Z38" i="75" a="1"/>
  <c r="Z38" i="75" s="1"/>
  <c r="S38" i="75" s="1" a="1"/>
  <c r="S38" i="75" s="1"/>
  <c r="A39" i="75"/>
  <c r="B39" i="74"/>
  <c r="A40" i="74"/>
  <c r="Z39" i="74" a="1"/>
  <c r="Z39" i="74" s="1"/>
  <c r="S39" i="74" s="1" a="1"/>
  <c r="S39" i="74" s="1"/>
  <c r="Z38" i="73" a="1"/>
  <c r="Z38" i="73" s="1"/>
  <c r="S38" i="73" s="1" a="1"/>
  <c r="S38" i="73" s="1"/>
  <c r="A39" i="73"/>
  <c r="B38" i="73"/>
  <c r="A39" i="72"/>
  <c r="Z38" i="72" a="1"/>
  <c r="Z38" i="72" s="1"/>
  <c r="S38" i="72" s="1" a="1"/>
  <c r="S38" i="72" s="1"/>
  <c r="B38" i="72"/>
  <c r="A40" i="71"/>
  <c r="Z39" i="71" a="1"/>
  <c r="Z39" i="71" s="1"/>
  <c r="S39" i="71" s="1" a="1"/>
  <c r="S39" i="71" s="1"/>
  <c r="B39" i="71"/>
  <c r="A39" i="70"/>
  <c r="Z38" i="70" a="1"/>
  <c r="Z38" i="70" s="1"/>
  <c r="S38" i="70" s="1" a="1"/>
  <c r="S38" i="70" s="1"/>
  <c r="B38" i="70"/>
  <c r="A38" i="69"/>
  <c r="Z37" i="69" a="1"/>
  <c r="Z37" i="69" s="1"/>
  <c r="S37" i="69" s="1" a="1"/>
  <c r="S37" i="69" s="1"/>
  <c r="B37" i="69"/>
  <c r="B39" i="68"/>
  <c r="A40" i="68"/>
  <c r="Z39" i="68" a="1"/>
  <c r="Z39" i="68" s="1"/>
  <c r="S39" i="68" s="1" a="1"/>
  <c r="S39" i="68" s="1"/>
  <c r="B39" i="67"/>
  <c r="A40" i="67"/>
  <c r="Z39" i="67" a="1"/>
  <c r="Z39" i="67" s="1"/>
  <c r="S39" i="67" s="1" a="1"/>
  <c r="S39" i="67" s="1"/>
  <c r="B36" i="66"/>
  <c r="A37" i="66"/>
  <c r="Z36" i="66" a="1"/>
  <c r="Z36" i="66" s="1"/>
  <c r="S36" i="66" s="1" a="1"/>
  <c r="S36" i="66" s="1"/>
  <c r="B40" i="77" l="1"/>
  <c r="A43" i="77"/>
  <c r="A41" i="77"/>
  <c r="A42" i="77"/>
  <c r="Z40" i="77" a="1"/>
  <c r="Z40" i="77" s="1"/>
  <c r="S40" i="77" s="1" a="1"/>
  <c r="S40" i="77" s="1"/>
  <c r="A39" i="76"/>
  <c r="Z38" i="76" a="1"/>
  <c r="Z38" i="76" s="1"/>
  <c r="S38" i="76" s="1" a="1"/>
  <c r="S38" i="76" s="1"/>
  <c r="B38" i="76"/>
  <c r="B39" i="75"/>
  <c r="A40" i="75"/>
  <c r="Z39" i="75" a="1"/>
  <c r="Z39" i="75" s="1"/>
  <c r="S39" i="75" s="1" a="1"/>
  <c r="S39" i="75" s="1"/>
  <c r="A43" i="74"/>
  <c r="B40" i="74"/>
  <c r="A42" i="74"/>
  <c r="A41" i="74"/>
  <c r="Z40" i="74" a="1"/>
  <c r="Z40" i="74" s="1"/>
  <c r="S40" i="74" s="1" a="1"/>
  <c r="S40" i="74" s="1"/>
  <c r="B39" i="73"/>
  <c r="A40" i="73"/>
  <c r="Z39" i="73" a="1"/>
  <c r="Z39" i="73" s="1"/>
  <c r="S39" i="73" s="1" a="1"/>
  <c r="S39" i="73" s="1"/>
  <c r="A40" i="72"/>
  <c r="Z39" i="72" a="1"/>
  <c r="Z39" i="72" s="1"/>
  <c r="S39" i="72" s="1" a="1"/>
  <c r="S39" i="72" s="1"/>
  <c r="B39" i="72"/>
  <c r="A43" i="71"/>
  <c r="A42" i="71"/>
  <c r="A41" i="71"/>
  <c r="Z40" i="71" a="1"/>
  <c r="Z40" i="71" s="1"/>
  <c r="S40" i="71" s="1" a="1"/>
  <c r="S40" i="71" s="1"/>
  <c r="B40" i="71"/>
  <c r="A40" i="70"/>
  <c r="Z39" i="70" a="1"/>
  <c r="Z39" i="70" s="1"/>
  <c r="S39" i="70" s="1" a="1"/>
  <c r="S39" i="70" s="1"/>
  <c r="B39" i="70"/>
  <c r="A39" i="69"/>
  <c r="Z38" i="69" a="1"/>
  <c r="Z38" i="69" s="1"/>
  <c r="S38" i="69" s="1" a="1"/>
  <c r="S38" i="69" s="1"/>
  <c r="B38" i="69"/>
  <c r="B40" i="68"/>
  <c r="A43" i="68"/>
  <c r="A42" i="68"/>
  <c r="A41" i="68"/>
  <c r="Z40" i="68" a="1"/>
  <c r="Z40" i="68" s="1"/>
  <c r="S40" i="68" s="1" a="1"/>
  <c r="S40" i="68" s="1"/>
  <c r="B40" i="67"/>
  <c r="A43" i="67"/>
  <c r="A42" i="67"/>
  <c r="A41" i="67"/>
  <c r="Z40" i="67" a="1"/>
  <c r="Z40" i="67" s="1"/>
  <c r="S40" i="67" s="1" a="1"/>
  <c r="S40" i="67" s="1"/>
  <c r="B37" i="66"/>
  <c r="Z37" i="66" a="1"/>
  <c r="Z37" i="66" s="1"/>
  <c r="S37" i="66" s="1" a="1"/>
  <c r="S37" i="66" s="1"/>
  <c r="A38" i="66"/>
  <c r="B42" i="77" l="1"/>
  <c r="Z42" i="77" a="1"/>
  <c r="Z42" i="77" s="1"/>
  <c r="S42" i="77" s="1" a="1"/>
  <c r="S42" i="77" s="1"/>
  <c r="Z43" i="77" a="1"/>
  <c r="Z43" i="77" s="1"/>
  <c r="B43" i="77"/>
  <c r="B41" i="77"/>
  <c r="Z41" i="77" a="1"/>
  <c r="Z41" i="77" s="1"/>
  <c r="S41" i="77" s="1" a="1"/>
  <c r="S41" i="77" s="1"/>
  <c r="A40" i="76"/>
  <c r="Z39" i="76" a="1"/>
  <c r="Z39" i="76" s="1"/>
  <c r="S39" i="76" s="1" a="1"/>
  <c r="S39" i="76" s="1"/>
  <c r="B39" i="76"/>
  <c r="A43" i="75"/>
  <c r="A42" i="75"/>
  <c r="B40" i="75"/>
  <c r="Z40" i="75" a="1"/>
  <c r="Z40" i="75" s="1"/>
  <c r="S40" i="75" s="1" a="1"/>
  <c r="S40" i="75" s="1"/>
  <c r="A41" i="75"/>
  <c r="B41" i="74"/>
  <c r="Z41" i="74" a="1"/>
  <c r="Z41" i="74" s="1"/>
  <c r="S41" i="74" s="1" a="1"/>
  <c r="S41" i="74" s="1"/>
  <c r="B42" i="74"/>
  <c r="Z42" i="74" a="1"/>
  <c r="Z42" i="74" s="1"/>
  <c r="S42" i="74" s="1" a="1"/>
  <c r="S42" i="74" s="1"/>
  <c r="Z43" i="74" a="1"/>
  <c r="Z43" i="74" s="1"/>
  <c r="B43" i="74"/>
  <c r="B10" i="74" s="1"/>
  <c r="B40" i="73"/>
  <c r="A42" i="73"/>
  <c r="Z40" i="73" a="1"/>
  <c r="Z40" i="73" s="1"/>
  <c r="S40" i="73" s="1" a="1"/>
  <c r="S40" i="73" s="1"/>
  <c r="A43" i="73"/>
  <c r="A41" i="73"/>
  <c r="A43" i="72"/>
  <c r="A42" i="72"/>
  <c r="A41" i="72"/>
  <c r="Z40" i="72" a="1"/>
  <c r="Z40" i="72" s="1"/>
  <c r="S40" i="72" s="1" a="1"/>
  <c r="S40" i="72" s="1"/>
  <c r="B40" i="72"/>
  <c r="Z42" i="71" a="1"/>
  <c r="Z42" i="71" s="1"/>
  <c r="S42" i="71" s="1" a="1"/>
  <c r="S42" i="71" s="1"/>
  <c r="B42" i="71"/>
  <c r="Z41" i="71" a="1"/>
  <c r="Z41" i="71" s="1"/>
  <c r="S41" i="71" s="1" a="1"/>
  <c r="S41" i="71" s="1"/>
  <c r="B41" i="71"/>
  <c r="Z43" i="71" a="1"/>
  <c r="Z43" i="71" s="1"/>
  <c r="B43" i="71"/>
  <c r="B10" i="71" s="1"/>
  <c r="A43" i="70"/>
  <c r="A42" i="70"/>
  <c r="A41" i="70"/>
  <c r="Z40" i="70" a="1"/>
  <c r="Z40" i="70" s="1"/>
  <c r="S40" i="70" s="1" a="1"/>
  <c r="S40" i="70" s="1"/>
  <c r="B40" i="70"/>
  <c r="A40" i="69"/>
  <c r="Z39" i="69" a="1"/>
  <c r="Z39" i="69" s="1"/>
  <c r="S39" i="69" s="1" a="1"/>
  <c r="S39" i="69" s="1"/>
  <c r="B39" i="69"/>
  <c r="B42" i="68"/>
  <c r="Z42" i="68" a="1"/>
  <c r="Z42" i="68" s="1"/>
  <c r="S42" i="68" s="1" a="1"/>
  <c r="S42" i="68" s="1"/>
  <c r="B41" i="68"/>
  <c r="Z41" i="68" a="1"/>
  <c r="Z41" i="68" s="1"/>
  <c r="S41" i="68" s="1" a="1"/>
  <c r="S41" i="68" s="1"/>
  <c r="B43" i="68"/>
  <c r="B10" i="68" s="1"/>
  <c r="Z43" i="68" a="1"/>
  <c r="Z43" i="68" s="1"/>
  <c r="B42" i="67"/>
  <c r="Z42" i="67" a="1"/>
  <c r="Z42" i="67" s="1"/>
  <c r="S42" i="67" s="1" a="1"/>
  <c r="S42" i="67" s="1"/>
  <c r="B41" i="67"/>
  <c r="Z41" i="67" a="1"/>
  <c r="Z41" i="67" s="1"/>
  <c r="S41" i="67" s="1" a="1"/>
  <c r="S41" i="67" s="1"/>
  <c r="B43" i="67"/>
  <c r="B10" i="67" s="1"/>
  <c r="Z43" i="67" a="1"/>
  <c r="Z43" i="67" s="1"/>
  <c r="B38" i="66"/>
  <c r="A39" i="66"/>
  <c r="Z38" i="66" a="1"/>
  <c r="Z38" i="66" s="1"/>
  <c r="S38" i="66" s="1" a="1"/>
  <c r="S38" i="66" s="1"/>
  <c r="B10" i="77" l="1"/>
  <c r="S43" i="77" a="1"/>
  <c r="S43" i="77" s="1"/>
  <c r="AI15" i="77"/>
  <c r="AI1" i="77" s="1"/>
  <c r="I1" i="77" s="1"/>
  <c r="A43" i="76"/>
  <c r="A42" i="76"/>
  <c r="A41" i="76"/>
  <c r="Z40" i="76" a="1"/>
  <c r="Z40" i="76" s="1"/>
  <c r="S40" i="76" s="1" a="1"/>
  <c r="S40" i="76" s="1"/>
  <c r="B40" i="76"/>
  <c r="Z42" i="75" a="1"/>
  <c r="Z42" i="75" s="1"/>
  <c r="S42" i="75" s="1" a="1"/>
  <c r="S42" i="75" s="1"/>
  <c r="B42" i="75"/>
  <c r="Z41" i="75" a="1"/>
  <c r="Z41" i="75" s="1"/>
  <c r="S41" i="75" s="1" a="1"/>
  <c r="S41" i="75" s="1"/>
  <c r="B41" i="75"/>
  <c r="Z43" i="75" a="1"/>
  <c r="Z43" i="75" s="1"/>
  <c r="B43" i="75"/>
  <c r="B10" i="75" s="1"/>
  <c r="S43" i="74" a="1"/>
  <c r="S43" i="74" s="1"/>
  <c r="AI15" i="74"/>
  <c r="AI1" i="74" s="1"/>
  <c r="I1" i="74" s="1"/>
  <c r="Z43" i="73" a="1"/>
  <c r="Z43" i="73" s="1"/>
  <c r="B43" i="73"/>
  <c r="B10" i="73" s="1"/>
  <c r="B42" i="73"/>
  <c r="Z42" i="73" a="1"/>
  <c r="Z42" i="73" s="1"/>
  <c r="S42" i="73" s="1" a="1"/>
  <c r="S42" i="73" s="1"/>
  <c r="B41" i="73"/>
  <c r="Z41" i="73" a="1"/>
  <c r="Z41" i="73" s="1"/>
  <c r="S41" i="73" s="1" a="1"/>
  <c r="S41" i="73" s="1"/>
  <c r="Z42" i="72" a="1"/>
  <c r="Z42" i="72" s="1"/>
  <c r="S42" i="72" s="1" a="1"/>
  <c r="S42" i="72" s="1"/>
  <c r="B42" i="72"/>
  <c r="Z41" i="72" a="1"/>
  <c r="Z41" i="72" s="1"/>
  <c r="S41" i="72" s="1" a="1"/>
  <c r="S41" i="72" s="1"/>
  <c r="B41" i="72"/>
  <c r="Z43" i="72" a="1"/>
  <c r="Z43" i="72" s="1"/>
  <c r="B43" i="72"/>
  <c r="B10" i="72" s="1"/>
  <c r="S43" i="71" a="1"/>
  <c r="S43" i="71" s="1"/>
  <c r="AI15" i="71"/>
  <c r="AI1" i="71" s="1"/>
  <c r="I1" i="71" s="1"/>
  <c r="Z42" i="70" a="1"/>
  <c r="Z42" i="70" s="1"/>
  <c r="S42" i="70" s="1" a="1"/>
  <c r="S42" i="70" s="1"/>
  <c r="B42" i="70"/>
  <c r="Z41" i="70" a="1"/>
  <c r="Z41" i="70" s="1"/>
  <c r="S41" i="70" s="1" a="1"/>
  <c r="S41" i="70" s="1"/>
  <c r="B41" i="70"/>
  <c r="Z43" i="70" a="1"/>
  <c r="Z43" i="70" s="1"/>
  <c r="B43" i="70"/>
  <c r="B10" i="70" s="1"/>
  <c r="A43" i="69"/>
  <c r="A42" i="69"/>
  <c r="A41" i="69"/>
  <c r="Z40" i="69" a="1"/>
  <c r="Z40" i="69" s="1"/>
  <c r="S40" i="69" s="1" a="1"/>
  <c r="S40" i="69" s="1"/>
  <c r="B40" i="69"/>
  <c r="S43" i="68" a="1"/>
  <c r="S43" i="68" s="1"/>
  <c r="AI15" i="68"/>
  <c r="AI1" i="68" s="1"/>
  <c r="I1" i="68" s="1"/>
  <c r="S43" i="67" a="1"/>
  <c r="S43" i="67" s="1"/>
  <c r="AI15" i="67"/>
  <c r="AI1" i="67" s="1"/>
  <c r="I1" i="67" s="1"/>
  <c r="B39" i="66"/>
  <c r="Z39" i="66" a="1"/>
  <c r="Z39" i="66" s="1"/>
  <c r="S39" i="66" s="1" a="1"/>
  <c r="S39" i="66" s="1"/>
  <c r="A40" i="66"/>
  <c r="Z42" i="76" l="1" a="1"/>
  <c r="Z42" i="76" s="1"/>
  <c r="S42" i="76" s="1" a="1"/>
  <c r="S42" i="76" s="1"/>
  <c r="B42" i="76"/>
  <c r="Z41" i="76" a="1"/>
  <c r="Z41" i="76" s="1"/>
  <c r="S41" i="76" s="1" a="1"/>
  <c r="S41" i="76" s="1"/>
  <c r="B41" i="76"/>
  <c r="Z43" i="76" a="1"/>
  <c r="Z43" i="76" s="1"/>
  <c r="B43" i="76"/>
  <c r="B10" i="76" s="1"/>
  <c r="S43" i="75" a="1"/>
  <c r="S43" i="75" s="1"/>
  <c r="AI15" i="75"/>
  <c r="AI1" i="75" s="1"/>
  <c r="I1" i="75" s="1"/>
  <c r="C10" i="74"/>
  <c r="S43" i="73" a="1"/>
  <c r="S43" i="73" s="1"/>
  <c r="AI15" i="73"/>
  <c r="AI1" i="73" s="1"/>
  <c r="I1" i="73" s="1"/>
  <c r="S43" i="72" a="1"/>
  <c r="S43" i="72" s="1"/>
  <c r="AI15" i="72"/>
  <c r="AI1" i="72" s="1"/>
  <c r="I1" i="72" s="1"/>
  <c r="C10" i="71"/>
  <c r="S43" i="70" a="1"/>
  <c r="S43" i="70" s="1"/>
  <c r="AI15" i="70"/>
  <c r="AI1" i="70" s="1"/>
  <c r="I1" i="70" s="1"/>
  <c r="Z42" i="69" a="1"/>
  <c r="Z42" i="69" s="1"/>
  <c r="S42" i="69" s="1" a="1"/>
  <c r="S42" i="69" s="1"/>
  <c r="B42" i="69"/>
  <c r="Z41" i="69" a="1"/>
  <c r="Z41" i="69" s="1"/>
  <c r="S41" i="69" s="1" a="1"/>
  <c r="S41" i="69" s="1"/>
  <c r="B41" i="69"/>
  <c r="Z43" i="69" a="1"/>
  <c r="Z43" i="69" s="1"/>
  <c r="B43" i="69"/>
  <c r="B10" i="69" s="1"/>
  <c r="C10" i="68"/>
  <c r="C10" i="67"/>
  <c r="B40" i="66"/>
  <c r="A43" i="66"/>
  <c r="A41" i="66"/>
  <c r="A42" i="66"/>
  <c r="Z40" i="66" a="1"/>
  <c r="Z40" i="66" s="1"/>
  <c r="S40" i="66" s="1" a="1"/>
  <c r="S40" i="66" s="1"/>
  <c r="C10" i="77" l="1"/>
  <c r="S43" i="76" a="1"/>
  <c r="S43" i="76" s="1"/>
  <c r="AI15" i="76"/>
  <c r="AI1" i="76" s="1"/>
  <c r="I1" i="76" s="1"/>
  <c r="C10" i="75"/>
  <c r="C10" i="73"/>
  <c r="C10" i="72"/>
  <c r="C10" i="70"/>
  <c r="S43" i="69" a="1"/>
  <c r="S43" i="69" s="1"/>
  <c r="AI15" i="69"/>
  <c r="AI1" i="69" s="1"/>
  <c r="I1" i="69" s="1"/>
  <c r="B42" i="66"/>
  <c r="Z42" i="66" a="1"/>
  <c r="Z42" i="66" s="1"/>
  <c r="S42" i="66" s="1" a="1"/>
  <c r="S42" i="66" s="1"/>
  <c r="B43" i="66"/>
  <c r="Z43" i="66" a="1"/>
  <c r="Z43" i="66" s="1"/>
  <c r="B41" i="66"/>
  <c r="Z41" i="66" a="1"/>
  <c r="Z41" i="66" s="1"/>
  <c r="S41" i="66" s="1" a="1"/>
  <c r="S41" i="66" s="1"/>
  <c r="C10" i="76" l="1"/>
  <c r="C10" i="69"/>
  <c r="S43" i="66" a="1"/>
  <c r="S43" i="66" s="1"/>
  <c r="AI15" i="66"/>
  <c r="AI1" i="66" s="1"/>
  <c r="I1" i="66" s="1"/>
  <c r="B10" i="66"/>
  <c r="C10" i="66" l="1"/>
  <c r="Q44"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743B4D-B232-4CE5-B69F-F86D85D29589}">
      <text>
        <r>
          <rPr>
            <b/>
            <sz val="9"/>
            <color indexed="81"/>
            <rFont val="MS P ゴシック"/>
            <family val="3"/>
            <charset val="128"/>
          </rPr>
          <t>当月の従事実績の
ありorなし　を選択</t>
        </r>
      </text>
    </comment>
    <comment ref="Q2" authorId="0" shapeId="0" xr:uid="{3105E22C-AD9E-4C99-8F1A-31E79EB1263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B320E41-E738-44CC-9188-013B41DAB285}">
      <text>
        <r>
          <rPr>
            <b/>
            <sz val="9"/>
            <color indexed="81"/>
            <rFont val="MS P ゴシック"/>
            <family val="3"/>
            <charset val="128"/>
          </rPr>
          <t>勤務体系を選択</t>
        </r>
      </text>
    </comment>
    <comment ref="G10" authorId="0" shapeId="0" xr:uid="{7F11C6B5-3185-48C7-95E6-BF03234FCC43}">
      <text>
        <r>
          <rPr>
            <b/>
            <sz val="9"/>
            <color indexed="81"/>
            <rFont val="MS P ゴシック"/>
            <family val="3"/>
            <charset val="128"/>
          </rPr>
          <t>1日の所定労働時間</t>
        </r>
      </text>
    </comment>
    <comment ref="J10" authorId="0" shapeId="0" xr:uid="{C0D07480-7680-4468-9D8A-BFC8C9F5B68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39C7D5-7E1F-4C18-B74B-3DAC9C1EE141}">
      <text>
        <r>
          <rPr>
            <b/>
            <sz val="9"/>
            <color indexed="81"/>
            <rFont val="MS P ゴシック"/>
            <family val="3"/>
            <charset val="128"/>
          </rPr>
          <t>【裁量、(大学・国研等)裁量の場合】
1日のみなし労働時間
【固定残業代有の場合】
1か月の固定残業時間</t>
        </r>
      </text>
    </comment>
    <comment ref="Q10" authorId="0" shapeId="0" xr:uid="{49E135D0-CFF5-490D-8CE0-C1152489C660}">
      <text>
        <r>
          <rPr>
            <b/>
            <sz val="9"/>
            <color indexed="81"/>
            <rFont val="MS P ゴシック"/>
            <family val="3"/>
            <charset val="128"/>
          </rPr>
          <t>当月の他の公的資金に係る従事時間の合計</t>
        </r>
      </text>
    </comment>
    <comment ref="C11" authorId="0" shapeId="0" xr:uid="{30144E2A-783E-4C8E-A44B-6B935867531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78B0DE6-F98E-4688-A8FD-BEAD018F9080}">
      <text>
        <r>
          <rPr>
            <b/>
            <sz val="9"/>
            <color indexed="81"/>
            <rFont val="MS P ゴシック"/>
            <family val="3"/>
            <charset val="128"/>
          </rPr>
          <t>【大学・国研等の場合のみ】
人件費算定表の「NEDO従事時間」へ記入</t>
        </r>
      </text>
    </comment>
    <comment ref="Q44" authorId="0" shapeId="0" xr:uid="{7643C985-F4FC-4532-84AB-57BFD221124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EE63471-6350-4181-9FAE-794EFC563E5F}">
      <text>
        <r>
          <rPr>
            <b/>
            <sz val="9"/>
            <color indexed="81"/>
            <rFont val="MS P ゴシック"/>
            <family val="3"/>
            <charset val="128"/>
          </rPr>
          <t>当月の従事実績の
ありorなし　を選択</t>
        </r>
      </text>
    </comment>
    <comment ref="Q2" authorId="0" shapeId="0" xr:uid="{4C1FB617-1BA7-4403-ABC3-1B78039017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4E5BA0A1-7434-4545-9E97-ECF019B7B090}">
      <text>
        <r>
          <rPr>
            <b/>
            <sz val="9"/>
            <color indexed="81"/>
            <rFont val="MS P ゴシック"/>
            <family val="3"/>
            <charset val="128"/>
          </rPr>
          <t>勤務体系を選択</t>
        </r>
      </text>
    </comment>
    <comment ref="G10" authorId="0" shapeId="0" xr:uid="{1306BDDA-2CEF-4768-9AB1-2CAE19D2B6C8}">
      <text>
        <r>
          <rPr>
            <b/>
            <sz val="9"/>
            <color indexed="81"/>
            <rFont val="MS P ゴシック"/>
            <family val="3"/>
            <charset val="128"/>
          </rPr>
          <t>1日の所定労働時間</t>
        </r>
      </text>
    </comment>
    <comment ref="J10" authorId="0" shapeId="0" xr:uid="{44F71A49-9D2D-4343-A766-19E2030FCBB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E162A42-8B66-4B3D-B774-BD838C3AEF69}">
      <text>
        <r>
          <rPr>
            <b/>
            <sz val="9"/>
            <color indexed="81"/>
            <rFont val="MS P ゴシック"/>
            <family val="3"/>
            <charset val="128"/>
          </rPr>
          <t>【裁量、(大学・国研等)裁量の場合】
1日のみなし労働時間
【固定残業代有の場合】
1か月の固定残業時間</t>
        </r>
      </text>
    </comment>
    <comment ref="Q10" authorId="0" shapeId="0" xr:uid="{6F188398-D47E-4ED7-8C93-FCA90287D4F5}">
      <text>
        <r>
          <rPr>
            <b/>
            <sz val="9"/>
            <color indexed="81"/>
            <rFont val="MS P ゴシック"/>
            <family val="3"/>
            <charset val="128"/>
          </rPr>
          <t>当月の他の公的資金に係る従事時間の合計</t>
        </r>
      </text>
    </comment>
    <comment ref="C11" authorId="0" shapeId="0" xr:uid="{40565D39-9082-4866-801D-3959A0CA438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43C3869-9263-43BE-A91D-FE5713698498}">
      <text>
        <r>
          <rPr>
            <b/>
            <sz val="9"/>
            <color indexed="81"/>
            <rFont val="MS P ゴシック"/>
            <family val="3"/>
            <charset val="128"/>
          </rPr>
          <t>【大学・国研等の場合のみ】
人件費算定表の「NEDO従事時間」へ記入</t>
        </r>
      </text>
    </comment>
    <comment ref="Q44" authorId="0" shapeId="0" xr:uid="{22F45FA7-1106-4081-A81A-C00420561D8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5F7E0DD-286A-4578-8DF5-6A39CAD5C18C}">
      <text>
        <r>
          <rPr>
            <b/>
            <sz val="9"/>
            <color indexed="81"/>
            <rFont val="MS P ゴシック"/>
            <family val="3"/>
            <charset val="128"/>
          </rPr>
          <t>当月の従事実績の
ありorなし　を選択</t>
        </r>
      </text>
    </comment>
    <comment ref="Q2" authorId="0" shapeId="0" xr:uid="{7FB2B6BE-3859-491C-AAEB-548AAD47642F}">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E6CD31C-9AD1-4507-B6B4-C4AA22D7E79F}">
      <text>
        <r>
          <rPr>
            <b/>
            <sz val="9"/>
            <color indexed="81"/>
            <rFont val="MS P ゴシック"/>
            <family val="3"/>
            <charset val="128"/>
          </rPr>
          <t>勤務体系を選択</t>
        </r>
      </text>
    </comment>
    <comment ref="G10" authorId="0" shapeId="0" xr:uid="{B9245B59-083C-43E9-9B73-D7648514AA20}">
      <text>
        <r>
          <rPr>
            <b/>
            <sz val="9"/>
            <color indexed="81"/>
            <rFont val="MS P ゴシック"/>
            <family val="3"/>
            <charset val="128"/>
          </rPr>
          <t>1日の所定労働時間</t>
        </r>
      </text>
    </comment>
    <comment ref="J10" authorId="0" shapeId="0" xr:uid="{5A4FB954-8676-470A-A377-9FC40C0ED98B}">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92CFD72-A8BE-476C-89DC-6D0192EF27DF}">
      <text>
        <r>
          <rPr>
            <b/>
            <sz val="9"/>
            <color indexed="81"/>
            <rFont val="MS P ゴシック"/>
            <family val="3"/>
            <charset val="128"/>
          </rPr>
          <t>【裁量、(大学・国研等)裁量の場合】
1日のみなし労働時間
【固定残業代有の場合】
1か月の固定残業時間</t>
        </r>
      </text>
    </comment>
    <comment ref="Q10" authorId="0" shapeId="0" xr:uid="{B42E5189-6BBE-495F-B871-13B9921E4A12}">
      <text>
        <r>
          <rPr>
            <b/>
            <sz val="9"/>
            <color indexed="81"/>
            <rFont val="MS P ゴシック"/>
            <family val="3"/>
            <charset val="128"/>
          </rPr>
          <t>当月の他の公的資金に係る従事時間の合計</t>
        </r>
      </text>
    </comment>
    <comment ref="C11" authorId="0" shapeId="0" xr:uid="{2C3FB177-7465-4AF4-950B-205DFF1A66E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670DEDA-B0F4-4BAC-8D74-292421B21427}">
      <text>
        <r>
          <rPr>
            <b/>
            <sz val="9"/>
            <color indexed="81"/>
            <rFont val="MS P ゴシック"/>
            <family val="3"/>
            <charset val="128"/>
          </rPr>
          <t>【大学・国研等の場合のみ】
人件費算定表の「NEDO従事時間」へ記入</t>
        </r>
      </text>
    </comment>
    <comment ref="Q44" authorId="0" shapeId="0" xr:uid="{97F9FD4B-548E-4B65-A5FA-4B18CDC6F7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22B173A-486B-4751-949E-F13B43E0D46D}">
      <text>
        <r>
          <rPr>
            <b/>
            <sz val="9"/>
            <color indexed="81"/>
            <rFont val="MS P ゴシック"/>
            <family val="3"/>
            <charset val="128"/>
          </rPr>
          <t>当月の従事実績の
ありorなし　を選択</t>
        </r>
      </text>
    </comment>
    <comment ref="Q2" authorId="0" shapeId="0" xr:uid="{8D19AE81-41FC-49F2-B335-185BF41D722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5DB5653-25DF-4417-8618-7D5F5B4644E3}">
      <text>
        <r>
          <rPr>
            <b/>
            <sz val="9"/>
            <color indexed="81"/>
            <rFont val="MS P ゴシック"/>
            <family val="3"/>
            <charset val="128"/>
          </rPr>
          <t>勤務体系を選択</t>
        </r>
      </text>
    </comment>
    <comment ref="G10" authorId="0" shapeId="0" xr:uid="{0DA79D68-4D92-417A-94C9-86DDE5A7EA1F}">
      <text>
        <r>
          <rPr>
            <b/>
            <sz val="9"/>
            <color indexed="81"/>
            <rFont val="MS P ゴシック"/>
            <family val="3"/>
            <charset val="128"/>
          </rPr>
          <t>1日の所定労働時間</t>
        </r>
      </text>
    </comment>
    <comment ref="J10" authorId="0" shapeId="0" xr:uid="{C2C4E0FE-747A-4F04-A708-91CF01F165A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56E2762-D5F2-49DC-AA73-1953EC80ECF2}">
      <text>
        <r>
          <rPr>
            <b/>
            <sz val="9"/>
            <color indexed="81"/>
            <rFont val="MS P ゴシック"/>
            <family val="3"/>
            <charset val="128"/>
          </rPr>
          <t>【裁量、(大学・国研等)裁量の場合】
1日のみなし労働時間
【固定残業代有の場合】
1か月の固定残業時間</t>
        </r>
      </text>
    </comment>
    <comment ref="Q10" authorId="0" shapeId="0" xr:uid="{3F912372-412D-48B0-88B1-53D3432D0766}">
      <text>
        <r>
          <rPr>
            <b/>
            <sz val="9"/>
            <color indexed="81"/>
            <rFont val="MS P ゴシック"/>
            <family val="3"/>
            <charset val="128"/>
          </rPr>
          <t>当月の他の公的資金に係る従事時間の合計</t>
        </r>
      </text>
    </comment>
    <comment ref="C11" authorId="0" shapeId="0" xr:uid="{442BF291-0601-4B6A-B917-4BB67E8797F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5381D94-B766-405A-9745-4973F047E194}">
      <text>
        <r>
          <rPr>
            <b/>
            <sz val="9"/>
            <color indexed="81"/>
            <rFont val="MS P ゴシック"/>
            <family val="3"/>
            <charset val="128"/>
          </rPr>
          <t>【大学・国研等の場合のみ】
人件費算定表の「NEDO従事時間」へ記入</t>
        </r>
      </text>
    </comment>
    <comment ref="Q44" authorId="0" shapeId="0" xr:uid="{676F67ED-27AE-4DD6-AB3B-0A182EB4793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0CC3F51-6374-401E-BA3E-92C35586907F}">
      <text>
        <r>
          <rPr>
            <b/>
            <sz val="9"/>
            <color indexed="81"/>
            <rFont val="MS P ゴシック"/>
            <family val="3"/>
            <charset val="128"/>
          </rPr>
          <t>当月の従事実績の
ありorなし　を選択</t>
        </r>
      </text>
    </comment>
    <comment ref="Q2" authorId="0" shapeId="0" xr:uid="{97C45E78-95AD-4F4F-AE11-54315BDAA2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37EC4C85-5B9D-4985-A350-A51DBA98A925}">
      <text>
        <r>
          <rPr>
            <b/>
            <sz val="9"/>
            <color indexed="81"/>
            <rFont val="MS P ゴシック"/>
            <family val="3"/>
            <charset val="128"/>
          </rPr>
          <t>勤務体系を選択</t>
        </r>
      </text>
    </comment>
    <comment ref="G10" authorId="0" shapeId="0" xr:uid="{97F6ABC3-6877-478E-882E-28D7406842E1}">
      <text>
        <r>
          <rPr>
            <b/>
            <sz val="9"/>
            <color indexed="81"/>
            <rFont val="MS P ゴシック"/>
            <family val="3"/>
            <charset val="128"/>
          </rPr>
          <t>1日の所定労働時間</t>
        </r>
      </text>
    </comment>
    <comment ref="J10" authorId="0" shapeId="0" xr:uid="{2DD546D4-0476-4A00-BA02-D98C60CE69C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821ECFC-5928-4A72-ACE7-1B48DCB3BD55}">
      <text>
        <r>
          <rPr>
            <b/>
            <sz val="9"/>
            <color indexed="81"/>
            <rFont val="MS P ゴシック"/>
            <family val="3"/>
            <charset val="128"/>
          </rPr>
          <t>【裁量、(大学・国研等)裁量の場合】
1日のみなし労働時間
【固定残業代有の場合】
1か月の固定残業時間</t>
        </r>
      </text>
    </comment>
    <comment ref="Q10" authorId="0" shapeId="0" xr:uid="{B5D479A8-BB04-4746-9E69-26B1D4DDA2CF}">
      <text>
        <r>
          <rPr>
            <b/>
            <sz val="9"/>
            <color indexed="81"/>
            <rFont val="MS P ゴシック"/>
            <family val="3"/>
            <charset val="128"/>
          </rPr>
          <t>当月の他の公的資金に係る従事時間の合計</t>
        </r>
      </text>
    </comment>
    <comment ref="C11" authorId="0" shapeId="0" xr:uid="{47A029E5-185A-4B9D-900A-02D6D266E6A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BF3EA8D-CAF8-45DF-8C53-F4BA1262A0D9}">
      <text>
        <r>
          <rPr>
            <b/>
            <sz val="9"/>
            <color indexed="81"/>
            <rFont val="MS P ゴシック"/>
            <family val="3"/>
            <charset val="128"/>
          </rPr>
          <t>【大学・国研等の場合のみ】
人件費算定表の「NEDO従事時間」へ記入</t>
        </r>
      </text>
    </comment>
    <comment ref="Q44" authorId="0" shapeId="0" xr:uid="{EAAD64F4-3A9B-40C6-91BB-5F72C3658B5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3A564FF-8323-42B4-8788-6B410DA80B2B}">
      <text>
        <r>
          <rPr>
            <b/>
            <sz val="9"/>
            <color indexed="81"/>
            <rFont val="MS P ゴシック"/>
            <family val="3"/>
            <charset val="128"/>
          </rPr>
          <t>当月の従事実績の
ありorなし　を選択</t>
        </r>
      </text>
    </comment>
    <comment ref="Q2" authorId="0" shapeId="0" xr:uid="{AB226B21-CC9A-4615-A961-4C39DE309E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078A365-4C5D-4E29-8B41-13582AFAD186}">
      <text>
        <r>
          <rPr>
            <b/>
            <sz val="9"/>
            <color indexed="81"/>
            <rFont val="MS P ゴシック"/>
            <family val="3"/>
            <charset val="128"/>
          </rPr>
          <t>勤務体系を選択</t>
        </r>
      </text>
    </comment>
    <comment ref="G10" authorId="0" shapeId="0" xr:uid="{D4D722D5-7D2C-4EC5-A862-B00CA16FF9ED}">
      <text>
        <r>
          <rPr>
            <b/>
            <sz val="9"/>
            <color indexed="81"/>
            <rFont val="MS P ゴシック"/>
            <family val="3"/>
            <charset val="128"/>
          </rPr>
          <t>1日の所定労働時間</t>
        </r>
      </text>
    </comment>
    <comment ref="J10" authorId="0" shapeId="0" xr:uid="{229B55A7-FE35-4827-9A29-70EEC61EE65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4659E92-10E3-4D47-84FE-1EC24BAE4003}">
      <text>
        <r>
          <rPr>
            <b/>
            <sz val="9"/>
            <color indexed="81"/>
            <rFont val="MS P ゴシック"/>
            <family val="3"/>
            <charset val="128"/>
          </rPr>
          <t>【裁量、(大学・国研等)裁量の場合】
1日のみなし労働時間
【固定残業代有の場合】
1か月の固定残業時間</t>
        </r>
      </text>
    </comment>
    <comment ref="Q10" authorId="0" shapeId="0" xr:uid="{E8B10ABE-968B-4599-858B-17E13E4DE0BE}">
      <text>
        <r>
          <rPr>
            <b/>
            <sz val="9"/>
            <color indexed="81"/>
            <rFont val="MS P ゴシック"/>
            <family val="3"/>
            <charset val="128"/>
          </rPr>
          <t>当月の他の公的資金に係る従事時間の合計</t>
        </r>
      </text>
    </comment>
    <comment ref="C11" authorId="0" shapeId="0" xr:uid="{FDFC0668-71D0-420D-9EB4-10ED45E85B8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FF189540-1685-4A43-9F51-30E08FC6F5A5}">
      <text>
        <r>
          <rPr>
            <b/>
            <sz val="9"/>
            <color indexed="81"/>
            <rFont val="MS P ゴシック"/>
            <family val="3"/>
            <charset val="128"/>
          </rPr>
          <t>【大学・国研等の場合のみ】
人件費算定表の「NEDO従事時間」へ記入</t>
        </r>
      </text>
    </comment>
    <comment ref="Q44" authorId="0" shapeId="0" xr:uid="{8400E122-B4EA-4722-BD8F-BE7BDCD8469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9F64C3-A601-4AC3-8F53-FB4488EC34AB}">
      <text>
        <r>
          <rPr>
            <b/>
            <sz val="9"/>
            <color indexed="81"/>
            <rFont val="MS P ゴシック"/>
            <family val="3"/>
            <charset val="128"/>
          </rPr>
          <t>当月の従事実績の
ありorなし　を選択</t>
        </r>
      </text>
    </comment>
    <comment ref="Q2" authorId="0" shapeId="0" xr:uid="{AE9035ED-AE54-47B1-B759-7D2FD4E6C27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811358C-17A9-4AD6-893F-DC45FBA23961}">
      <text>
        <r>
          <rPr>
            <b/>
            <sz val="9"/>
            <color indexed="81"/>
            <rFont val="MS P ゴシック"/>
            <family val="3"/>
            <charset val="128"/>
          </rPr>
          <t>勤務体系を選択</t>
        </r>
      </text>
    </comment>
    <comment ref="G10" authorId="0" shapeId="0" xr:uid="{A94A0BE5-2B29-4677-A248-FC2DFD6C5A31}">
      <text>
        <r>
          <rPr>
            <b/>
            <sz val="9"/>
            <color indexed="81"/>
            <rFont val="MS P ゴシック"/>
            <family val="3"/>
            <charset val="128"/>
          </rPr>
          <t>1日の所定労働時間</t>
        </r>
      </text>
    </comment>
    <comment ref="J10" authorId="0" shapeId="0" xr:uid="{1DA0408D-2A08-4E26-9148-90983958EAE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146FB082-10F9-4B7B-8781-93B1C520A858}">
      <text>
        <r>
          <rPr>
            <b/>
            <sz val="9"/>
            <color indexed="81"/>
            <rFont val="MS P ゴシック"/>
            <family val="3"/>
            <charset val="128"/>
          </rPr>
          <t>【裁量、(大学・国研等)裁量の場合】
1日のみなし労働時間
【固定残業代有の場合】
1か月の固定残業時間</t>
        </r>
      </text>
    </comment>
    <comment ref="Q10" authorId="0" shapeId="0" xr:uid="{56E4CF91-1A69-41AE-BAC9-64B7AD8CFF18}">
      <text>
        <r>
          <rPr>
            <b/>
            <sz val="9"/>
            <color indexed="81"/>
            <rFont val="MS P ゴシック"/>
            <family val="3"/>
            <charset val="128"/>
          </rPr>
          <t>当月の他の公的資金に係る従事時間の合計</t>
        </r>
      </text>
    </comment>
    <comment ref="C11" authorId="0" shapeId="0" xr:uid="{DE24E817-F33D-40E8-A9AB-8336E56E2DE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8AFAF77-7A8B-4D89-BFB2-5EF456759841}">
      <text>
        <r>
          <rPr>
            <b/>
            <sz val="9"/>
            <color indexed="81"/>
            <rFont val="MS P ゴシック"/>
            <family val="3"/>
            <charset val="128"/>
          </rPr>
          <t>【大学・国研等の場合のみ】
人件費算定表の「NEDO従事時間」へ記入</t>
        </r>
      </text>
    </comment>
    <comment ref="Q44" authorId="0" shapeId="0" xr:uid="{BE499A9E-F97E-4B80-8815-45687D0F0910}">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9724E92-E4D1-4351-8EF0-5D994BB00F16}">
      <text>
        <r>
          <rPr>
            <b/>
            <sz val="9"/>
            <color indexed="81"/>
            <rFont val="MS P ゴシック"/>
            <family val="3"/>
            <charset val="128"/>
          </rPr>
          <t>当月の従事実績の
ありorなし　を選択</t>
        </r>
      </text>
    </comment>
    <comment ref="Q2" authorId="0" shapeId="0" xr:uid="{537F3065-CA29-49E1-912C-9667C93274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0B262C17-4E3F-4DFF-B544-29EFF8FA947F}">
      <text>
        <r>
          <rPr>
            <b/>
            <sz val="9"/>
            <color indexed="81"/>
            <rFont val="MS P ゴシック"/>
            <family val="3"/>
            <charset val="128"/>
          </rPr>
          <t>勤務体系を選択</t>
        </r>
      </text>
    </comment>
    <comment ref="G10" authorId="0" shapeId="0" xr:uid="{32DC0DF7-0A25-44D8-86CF-7F03C675F2F4}">
      <text>
        <r>
          <rPr>
            <b/>
            <sz val="9"/>
            <color indexed="81"/>
            <rFont val="MS P ゴシック"/>
            <family val="3"/>
            <charset val="128"/>
          </rPr>
          <t>1日の所定労働時間</t>
        </r>
      </text>
    </comment>
    <comment ref="J10" authorId="0" shapeId="0" xr:uid="{27C239D5-49CB-4439-8527-2F6BD8AD7F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6165A37-2509-43FF-B6AD-15C75F19A136}">
      <text>
        <r>
          <rPr>
            <b/>
            <sz val="9"/>
            <color indexed="81"/>
            <rFont val="MS P ゴシック"/>
            <family val="3"/>
            <charset val="128"/>
          </rPr>
          <t>【裁量、(大学・国研等)裁量の場合】
1日のみなし労働時間
【固定残業代有の場合】
1か月の固定残業時間</t>
        </r>
      </text>
    </comment>
    <comment ref="Q10" authorId="0" shapeId="0" xr:uid="{7F888392-8ABE-45BB-B8C9-35D757DAAD0F}">
      <text>
        <r>
          <rPr>
            <b/>
            <sz val="9"/>
            <color indexed="81"/>
            <rFont val="MS P ゴシック"/>
            <family val="3"/>
            <charset val="128"/>
          </rPr>
          <t>当月の他の公的資金に係る従事時間の合計</t>
        </r>
      </text>
    </comment>
    <comment ref="C11" authorId="0" shapeId="0" xr:uid="{46ED521A-01B1-4AEE-B7BA-1A6C85BEB11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3477E50-D110-473B-8E8C-FAB463C70ED3}">
      <text>
        <r>
          <rPr>
            <b/>
            <sz val="9"/>
            <color indexed="81"/>
            <rFont val="MS P ゴシック"/>
            <family val="3"/>
            <charset val="128"/>
          </rPr>
          <t>【大学・国研等の場合のみ】
人件費算定表の「NEDO従事時間」へ記入</t>
        </r>
      </text>
    </comment>
    <comment ref="Q44" authorId="0" shapeId="0" xr:uid="{BF6E18F6-CB6A-4027-BE8B-65415F5944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1EE901E-2F72-4E51-8CDB-D817096513C5}">
      <text>
        <r>
          <rPr>
            <b/>
            <sz val="9"/>
            <color indexed="81"/>
            <rFont val="MS P ゴシック"/>
            <family val="3"/>
            <charset val="128"/>
          </rPr>
          <t>当月の従事実績の
ありorなし　を選択</t>
        </r>
      </text>
    </comment>
    <comment ref="Q2" authorId="0" shapeId="0" xr:uid="{42254527-48A1-4C5E-BB58-A4497F6189C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8D3F34-34F4-47F9-9965-A9A2A07DBE02}">
      <text>
        <r>
          <rPr>
            <b/>
            <sz val="9"/>
            <color indexed="81"/>
            <rFont val="MS P ゴシック"/>
            <family val="3"/>
            <charset val="128"/>
          </rPr>
          <t>勤務体系を選択</t>
        </r>
      </text>
    </comment>
    <comment ref="G10" authorId="0" shapeId="0" xr:uid="{CBD8CECF-B984-43BB-AB43-5E8318B9F0EE}">
      <text>
        <r>
          <rPr>
            <b/>
            <sz val="9"/>
            <color indexed="81"/>
            <rFont val="MS P ゴシック"/>
            <family val="3"/>
            <charset val="128"/>
          </rPr>
          <t>1日の所定労働時間</t>
        </r>
      </text>
    </comment>
    <comment ref="J10" authorId="0" shapeId="0" xr:uid="{86C4AB38-7331-46EF-B650-A0CB886D2C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B56BA3E-34C6-4DA7-99BA-8895750607D7}">
      <text>
        <r>
          <rPr>
            <b/>
            <sz val="9"/>
            <color indexed="81"/>
            <rFont val="MS P ゴシック"/>
            <family val="3"/>
            <charset val="128"/>
          </rPr>
          <t>【裁量、(大学・国研等)裁量の場合】
1日のみなし労働時間
【固定残業代有の場合】
1か月の固定残業時間</t>
        </r>
      </text>
    </comment>
    <comment ref="Q10" authorId="0" shapeId="0" xr:uid="{3FA1ACC3-F34D-48E2-98FF-C3932073FBD4}">
      <text>
        <r>
          <rPr>
            <b/>
            <sz val="9"/>
            <color indexed="81"/>
            <rFont val="MS P ゴシック"/>
            <family val="3"/>
            <charset val="128"/>
          </rPr>
          <t>当月の他の公的資金に係る従事時間の合計</t>
        </r>
      </text>
    </comment>
    <comment ref="C11" authorId="0" shapeId="0" xr:uid="{128C366F-4681-4AC8-A355-A1764488214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6E8C3A-40BB-48FD-AF06-DDDD47AFF3B1}">
      <text>
        <r>
          <rPr>
            <b/>
            <sz val="9"/>
            <color indexed="81"/>
            <rFont val="MS P ゴシック"/>
            <family val="3"/>
            <charset val="128"/>
          </rPr>
          <t>【大学・国研等の場合のみ】
人件費算定表の「NEDO従事時間」へ記入</t>
        </r>
      </text>
    </comment>
    <comment ref="Q44" authorId="0" shapeId="0" xr:uid="{4AAD0173-5F38-422B-98BA-C5ADC89BBE8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8ABAAA1-013D-4584-8492-A53D82D93D3C}">
      <text>
        <r>
          <rPr>
            <b/>
            <sz val="9"/>
            <color indexed="81"/>
            <rFont val="MS P ゴシック"/>
            <family val="3"/>
            <charset val="128"/>
          </rPr>
          <t>当月の従事実績の
ありorなし　を選択</t>
        </r>
      </text>
    </comment>
    <comment ref="Q2" authorId="0" shapeId="0" xr:uid="{3AA67E5B-DE19-4E96-B10E-6C799F04260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298EA8C-0928-4208-9AFC-A949049857BA}">
      <text>
        <r>
          <rPr>
            <b/>
            <sz val="9"/>
            <color indexed="81"/>
            <rFont val="MS P ゴシック"/>
            <family val="3"/>
            <charset val="128"/>
          </rPr>
          <t>勤務体系を選択</t>
        </r>
      </text>
    </comment>
    <comment ref="G10" authorId="0" shapeId="0" xr:uid="{2971AA8B-B6B6-4BFB-8344-119663B57E59}">
      <text>
        <r>
          <rPr>
            <b/>
            <sz val="9"/>
            <color indexed="81"/>
            <rFont val="MS P ゴシック"/>
            <family val="3"/>
            <charset val="128"/>
          </rPr>
          <t>1日の所定労働時間</t>
        </r>
      </text>
    </comment>
    <comment ref="J10" authorId="0" shapeId="0" xr:uid="{5D9F98C6-F7CD-47D0-A366-FD78D2B1096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934A24A-7BF2-4581-9677-86549B24E446}">
      <text>
        <r>
          <rPr>
            <b/>
            <sz val="9"/>
            <color indexed="81"/>
            <rFont val="MS P ゴシック"/>
            <family val="3"/>
            <charset val="128"/>
          </rPr>
          <t>【裁量、(大学・国研等)裁量の場合】
1日のみなし労働時間
【固定残業代有の場合】
1か月の固定残業時間</t>
        </r>
      </text>
    </comment>
    <comment ref="Q10" authorId="0" shapeId="0" xr:uid="{3402B211-A304-4524-928D-3FB62A0615B9}">
      <text>
        <r>
          <rPr>
            <b/>
            <sz val="9"/>
            <color indexed="81"/>
            <rFont val="MS P ゴシック"/>
            <family val="3"/>
            <charset val="128"/>
          </rPr>
          <t>当月の他の公的資金に係る従事時間の合計</t>
        </r>
      </text>
    </comment>
    <comment ref="C11" authorId="0" shapeId="0" xr:uid="{CCF7140A-CD34-4854-AB96-2500546BAC2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E59651B-D5F6-4E63-8B8F-788D61EB50F3}">
      <text>
        <r>
          <rPr>
            <b/>
            <sz val="9"/>
            <color indexed="81"/>
            <rFont val="MS P ゴシック"/>
            <family val="3"/>
            <charset val="128"/>
          </rPr>
          <t>【大学・国研等の場合のみ】
人件費算定表の「NEDO従事時間」へ記入</t>
        </r>
      </text>
    </comment>
    <comment ref="Q44" authorId="0" shapeId="0" xr:uid="{673958E4-6376-4D56-A8B1-3017CEBDAF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53CEAF4-D2B6-4EA9-801E-28F67DA3395C}">
      <text>
        <r>
          <rPr>
            <b/>
            <sz val="9"/>
            <color indexed="81"/>
            <rFont val="MS P ゴシック"/>
            <family val="3"/>
            <charset val="128"/>
          </rPr>
          <t>当月の従事実績の
ありorなし　を選択</t>
        </r>
      </text>
    </comment>
    <comment ref="Q2" authorId="0" shapeId="0" xr:uid="{08D4F06E-F9B3-4BC5-85CA-E5B75A2FCE0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11CF1D2-1AFD-41A5-A1F1-6E863E5511CA}">
      <text>
        <r>
          <rPr>
            <b/>
            <sz val="9"/>
            <color indexed="81"/>
            <rFont val="MS P ゴシック"/>
            <family val="3"/>
            <charset val="128"/>
          </rPr>
          <t>勤務体系を選択</t>
        </r>
      </text>
    </comment>
    <comment ref="G10" authorId="0" shapeId="0" xr:uid="{527DDDE4-795C-4A70-A83D-BD2B62E39264}">
      <text>
        <r>
          <rPr>
            <b/>
            <sz val="9"/>
            <color indexed="81"/>
            <rFont val="MS P ゴシック"/>
            <family val="3"/>
            <charset val="128"/>
          </rPr>
          <t>1日の所定労働時間</t>
        </r>
      </text>
    </comment>
    <comment ref="J10" authorId="0" shapeId="0" xr:uid="{050A301B-50EA-4E76-BB90-08C3E17A23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5E1F910-B7C3-4AF7-BF9C-BC4A077801F6}">
      <text>
        <r>
          <rPr>
            <b/>
            <sz val="9"/>
            <color indexed="81"/>
            <rFont val="MS P ゴシック"/>
            <family val="3"/>
            <charset val="128"/>
          </rPr>
          <t>【裁量、(大学・国研等)裁量の場合】
1日のみなし労働時間
【固定残業代有の場合】
1か月の固定残業時間</t>
        </r>
      </text>
    </comment>
    <comment ref="Q10" authorId="0" shapeId="0" xr:uid="{19FC69AB-277C-4FFC-95FC-C0034CA000E7}">
      <text>
        <r>
          <rPr>
            <b/>
            <sz val="9"/>
            <color indexed="81"/>
            <rFont val="MS P ゴシック"/>
            <family val="3"/>
            <charset val="128"/>
          </rPr>
          <t>当月の他の公的資金に係る従事時間の合計</t>
        </r>
      </text>
    </comment>
    <comment ref="C11" authorId="0" shapeId="0" xr:uid="{DC9DC145-EB26-49FC-9B11-2106142A520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B7F8311-932A-4763-83EB-071CD4684693}">
      <text>
        <r>
          <rPr>
            <b/>
            <sz val="9"/>
            <color indexed="81"/>
            <rFont val="MS P ゴシック"/>
            <family val="3"/>
            <charset val="128"/>
          </rPr>
          <t>【大学・国研等の場合のみ】
人件費算定表の「NEDO従事時間」へ記入</t>
        </r>
      </text>
    </comment>
    <comment ref="Q44" authorId="0" shapeId="0" xr:uid="{A86BFB8B-8FBC-4389-AEF2-57245256AEC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5A769A0-3DCA-4908-BDF6-97886AE7F1E8}">
      <text>
        <r>
          <rPr>
            <b/>
            <sz val="9"/>
            <color indexed="81"/>
            <rFont val="MS P ゴシック"/>
            <family val="3"/>
            <charset val="128"/>
          </rPr>
          <t>当月の従事実績の
ありorなし　を選択</t>
        </r>
      </text>
    </comment>
    <comment ref="Q2" authorId="0" shapeId="0" xr:uid="{5DBF2D63-136D-4A28-A667-9E785705E7F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250135-A68B-4CCE-A8D1-918259EA682E}">
      <text>
        <r>
          <rPr>
            <b/>
            <sz val="9"/>
            <color indexed="81"/>
            <rFont val="MS P ゴシック"/>
            <family val="3"/>
            <charset val="128"/>
          </rPr>
          <t>勤務体系を選択</t>
        </r>
      </text>
    </comment>
    <comment ref="G10" authorId="0" shapeId="0" xr:uid="{06AA842D-501B-4687-A6AE-F57390B1A710}">
      <text>
        <r>
          <rPr>
            <b/>
            <sz val="9"/>
            <color indexed="81"/>
            <rFont val="MS P ゴシック"/>
            <family val="3"/>
            <charset val="128"/>
          </rPr>
          <t>1日の所定労働時間</t>
        </r>
      </text>
    </comment>
    <comment ref="J10" authorId="0" shapeId="0" xr:uid="{F1A0E263-8D36-4FDD-AF7C-0C7A417CFF94}">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AC3F09D-1968-44E1-A44D-EED14FA32657}">
      <text>
        <r>
          <rPr>
            <b/>
            <sz val="9"/>
            <color indexed="81"/>
            <rFont val="MS P ゴシック"/>
            <family val="3"/>
            <charset val="128"/>
          </rPr>
          <t>【裁量、(大学・国研等)裁量の場合】
1日のみなし労働時間
【固定残業代有の場合】
1か月の固定残業時間</t>
        </r>
      </text>
    </comment>
    <comment ref="Q10" authorId="0" shapeId="0" xr:uid="{41A0952B-CA8A-471D-9F06-1A2A3E5ACC2B}">
      <text>
        <r>
          <rPr>
            <b/>
            <sz val="9"/>
            <color indexed="81"/>
            <rFont val="MS P ゴシック"/>
            <family val="3"/>
            <charset val="128"/>
          </rPr>
          <t>当月の他の公的資金に係る従事時間の合計</t>
        </r>
      </text>
    </comment>
    <comment ref="C11" authorId="0" shapeId="0" xr:uid="{9340B8FE-B846-4558-AC34-31F43E5A448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5915E20-E84D-4216-B347-24EA9655F3F8}">
      <text>
        <r>
          <rPr>
            <b/>
            <sz val="9"/>
            <color indexed="81"/>
            <rFont val="MS P ゴシック"/>
            <family val="3"/>
            <charset val="128"/>
          </rPr>
          <t>【大学・国研等の場合のみ】
人件費算定表の「NEDO従事時間」へ記入</t>
        </r>
      </text>
    </comment>
    <comment ref="Q44" authorId="0" shapeId="0" xr:uid="{AF901429-C609-42EF-A62A-715F1579F9F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<sst xmlns="http://schemas.openxmlformats.org/spreadsheetml/2006/main" count="4225" uniqueCount="178">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</sst>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sz val="8"/>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b/>
      <sz val="8"/>
      <color rgb="FF0070C0"/>
      <name val="ＭＳ ゴシック"/>
      <family val="3"/>
      <charset val="128"/>
    </font>
    <font>
      <b/>
      <sz val="11"/>
      <color rgb="FF0000FF"/>
      <name val="ＭＳ Ｐゴシック"/>
      <family val="3"/>
      <charset val="128"/>
    </font>
    <font>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5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4"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6"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9" fillId="0" borderId="0" xfId="0" applyNumberFormat="1" applyFont="1" applyAlignment="1">
      <alignment vertical="center" shrinkToFit="1"/>
    </xf>
    <xf numFmtId="0" fontId="11" fillId="5" borderId="43"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44" xfId="0" applyNumberFormat="1" applyFont="1" applyFill="1" applyBorder="1" applyAlignment="1">
      <alignment horizontal="center" vertical="center" shrinkToFit="1"/>
    </xf>
    <xf numFmtId="176" fontId="8" fillId="0" borderId="45" xfId="0" applyNumberFormat="1" applyFont="1" applyBorder="1" applyAlignment="1" applyProtection="1">
      <alignment vertical="center" shrinkToFit="1"/>
      <protection locked="0"/>
    </xf>
    <xf numFmtId="49" fontId="21"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20"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52" xfId="0" applyNumberFormat="1" applyFont="1" applyBorder="1" applyAlignment="1" applyProtection="1">
      <alignment vertical="center" shrinkToFit="1"/>
      <protection locked="0"/>
    </xf>
    <xf numFmtId="176" fontId="8" fillId="0" borderId="53" xfId="0" applyNumberFormat="1" applyFont="1" applyBorder="1" applyAlignment="1" applyProtection="1">
      <alignment vertical="center" shrinkToFit="1"/>
      <protection locked="0"/>
    </xf>
    <xf numFmtId="0" fontId="0" fillId="0" borderId="14" xfId="0" applyBorder="1" applyAlignment="1">
      <alignment vertical="center"/>
    </xf>
    <xf numFmtId="0" fontId="15" fillId="4" borderId="59"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4" fillId="0" borderId="4" xfId="0" applyNumberFormat="1" applyFont="1" applyBorder="1" applyAlignment="1">
      <alignment horizontal="right" vertical="center"/>
    </xf>
    <xf numFmtId="177" fontId="24" fillId="14" borderId="15" xfId="0" applyNumberFormat="1" applyFont="1" applyFill="1" applyBorder="1" applyAlignment="1">
      <alignment vertical="center"/>
    </xf>
    <xf numFmtId="177" fontId="0" fillId="0" borderId="62" xfId="0" applyNumberFormat="1" applyBorder="1" applyAlignment="1">
      <alignment vertical="center"/>
    </xf>
    <xf numFmtId="0" fontId="20" fillId="13" borderId="4" xfId="0" applyFont="1" applyFill="1" applyBorder="1" applyAlignment="1">
      <alignment horizontal="center" vertical="center"/>
    </xf>
    <xf numFmtId="4" fontId="26" fillId="3" borderId="62"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7"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7" fillId="0" borderId="0" xfId="0" applyNumberFormat="1" applyFont="1" applyAlignment="1">
      <alignment horizontal="centerContinuous" vertical="center" shrinkToFit="1"/>
    </xf>
    <xf numFmtId="0" fontId="28" fillId="0" borderId="0" xfId="0" applyFont="1" applyAlignment="1">
      <alignment horizontal="left" vertical="center" readingOrder="1"/>
    </xf>
    <xf numFmtId="49" fontId="29" fillId="6" borderId="37"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64" xfId="0" applyFont="1" applyBorder="1" applyAlignment="1">
      <alignment vertical="center"/>
    </xf>
    <xf numFmtId="0" fontId="3" fillId="0" borderId="66" xfId="0" applyFont="1" applyBorder="1" applyAlignment="1">
      <alignment vertical="center"/>
    </xf>
    <xf numFmtId="0" fontId="3" fillId="0" borderId="63" xfId="0" applyFont="1" applyBorder="1" applyAlignment="1">
      <alignment horizontal="center" vertical="center"/>
    </xf>
    <xf numFmtId="176" fontId="3" fillId="0" borderId="0" xfId="0" applyNumberFormat="1" applyFont="1" applyAlignment="1">
      <alignment horizontal="center" vertical="center" shrinkToFit="1"/>
    </xf>
    <xf numFmtId="183" fontId="19"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7"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3" fillId="6" borderId="4" xfId="0" applyNumberFormat="1" applyFont="1" applyFill="1" applyBorder="1" applyAlignment="1" applyProtection="1">
      <alignment vertical="center" shrinkToFit="1"/>
      <protection locked="0"/>
    </xf>
    <xf numFmtId="0" fontId="3" fillId="0" borderId="65" xfId="0" applyFont="1" applyBorder="1" applyAlignment="1">
      <alignment vertical="center"/>
    </xf>
    <xf numFmtId="49" fontId="29"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6"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6"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7" xfId="0" applyFont="1" applyBorder="1" applyAlignment="1">
      <alignment horizontal="right" vertical="center"/>
    </xf>
    <xf numFmtId="0" fontId="3" fillId="0" borderId="68" xfId="0" applyFont="1" applyBorder="1" applyAlignment="1">
      <alignment horizontal="lef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73"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9" fillId="0" borderId="0" xfId="0" applyNumberFormat="1" applyFont="1" applyAlignment="1">
      <alignment horizontal="center" vertical="center"/>
    </xf>
    <xf numFmtId="0" fontId="37" fillId="0" borderId="74" xfId="0" applyFont="1" applyBorder="1" applyAlignment="1">
      <alignment vertical="center"/>
    </xf>
    <xf numFmtId="0" fontId="19" fillId="0" borderId="0" xfId="0" applyFont="1" applyAlignment="1">
      <alignment horizontal="centerContinuous" vertical="center"/>
    </xf>
    <xf numFmtId="18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37" fillId="0" borderId="74" xfId="0" applyFont="1" applyBorder="1" applyAlignment="1">
      <alignment horizontal="centerContinuous" vertical="center"/>
    </xf>
    <xf numFmtId="0" fontId="3" fillId="0" borderId="0" xfId="0" applyFont="1" applyAlignment="1">
      <alignment horizontal="right" vertical="center"/>
    </xf>
    <xf numFmtId="0" fontId="40" fillId="0" borderId="0" xfId="0" applyFont="1" applyAlignment="1">
      <alignment vertical="center"/>
    </xf>
    <xf numFmtId="183" fontId="40" fillId="0" borderId="0" xfId="0" applyNumberFormat="1" applyFont="1" applyAlignment="1">
      <alignment horizontal="center" vertical="center"/>
    </xf>
    <xf numFmtId="184" fontId="19" fillId="0" borderId="0" xfId="0" applyNumberFormat="1" applyFont="1" applyAlignment="1">
      <alignment horizontal="right" vertical="center"/>
    </xf>
    <xf numFmtId="0" fontId="10" fillId="0" borderId="0" xfId="0" applyFont="1" applyAlignment="1">
      <alignment vertical="center"/>
    </xf>
    <xf numFmtId="184" fontId="19" fillId="0" borderId="0" xfId="0" applyNumberFormat="1" applyFont="1" applyAlignment="1">
      <alignment horizontal="left" vertical="center"/>
    </xf>
    <xf numFmtId="184" fontId="21" fillId="0" borderId="0" xfId="0" applyNumberFormat="1" applyFont="1" applyAlignment="1">
      <alignment horizontal="left" vertical="center"/>
    </xf>
    <xf numFmtId="183" fontId="39" fillId="0" borderId="0" xfId="0" applyNumberFormat="1" applyFont="1" applyAlignment="1">
      <alignment horizontal="center" vertical="center"/>
    </xf>
    <xf numFmtId="183" fontId="19" fillId="0" borderId="0" xfId="0" applyNumberFormat="1" applyFont="1" applyAlignment="1">
      <alignment horizontal="left" vertical="center"/>
    </xf>
    <xf numFmtId="49" fontId="3" fillId="0" borderId="74" xfId="0" applyNumberFormat="1" applyFont="1" applyBorder="1" applyAlignment="1">
      <alignment vertical="center" shrinkToFit="1"/>
    </xf>
    <xf numFmtId="2" fontId="38" fillId="0" borderId="74" xfId="0" applyNumberFormat="1" applyFont="1" applyBorder="1" applyAlignment="1">
      <alignment vertical="center"/>
    </xf>
    <xf numFmtId="0" fontId="38" fillId="0" borderId="74" xfId="0" applyFont="1" applyBorder="1" applyAlignment="1">
      <alignment vertical="center"/>
    </xf>
    <xf numFmtId="0" fontId="5" fillId="0" borderId="0" xfId="0" applyFont="1" applyAlignment="1">
      <alignment horizontal="left" vertical="center"/>
    </xf>
    <xf numFmtId="0" fontId="3" fillId="0" borderId="73" xfId="0" applyFont="1" applyBorder="1" applyAlignment="1">
      <alignment vertical="center"/>
    </xf>
    <xf numFmtId="176" fontId="35" fillId="0" borderId="0" xfId="0" applyNumberFormat="1" applyFont="1" applyAlignment="1">
      <alignment horizontal="center" vertical="center"/>
    </xf>
    <xf numFmtId="0" fontId="3" fillId="0" borderId="70" xfId="0" applyFont="1" applyBorder="1" applyAlignment="1">
      <alignment horizontal="righ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183" fontId="41" fillId="0" borderId="74" xfId="0" applyNumberFormat="1" applyFont="1" applyBorder="1" applyAlignment="1">
      <alignment horizontal="right" vertical="center"/>
    </xf>
    <xf numFmtId="49" fontId="27"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9"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183" fontId="44" fillId="0" borderId="0" xfId="0" applyNumberFormat="1" applyFont="1" applyAlignment="1">
      <alignment horizontal="left" vertical="center"/>
    </xf>
    <xf numFmtId="184" fontId="34" fillId="0" borderId="0" xfId="0" applyNumberFormat="1" applyFont="1" applyAlignment="1">
      <alignment horizontal="centerContinuous" vertical="center"/>
    </xf>
    <xf numFmtId="183" fontId="34" fillId="0" borderId="0" xfId="0" applyNumberFormat="1" applyFont="1" applyAlignment="1">
      <alignment horizontal="centerContinuous" vertical="center"/>
    </xf>
    <xf numFmtId="183" fontId="40" fillId="0" borderId="0" xfId="0" applyNumberFormat="1" applyFont="1" applyAlignment="1">
      <alignment horizontal="right"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8"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16" xfId="0" applyFont="1" applyBorder="1" applyAlignment="1">
      <alignment horizontal="left"/>
    </xf>
    <xf numFmtId="0" fontId="9" fillId="0" borderId="84" xfId="0" applyFont="1" applyBorder="1" applyAlignment="1">
      <alignment horizontal="left"/>
    </xf>
    <xf numFmtId="0" fontId="9" fillId="0" borderId="85" xfId="0" applyFont="1" applyBorder="1" applyAlignment="1">
      <alignment horizontal="left"/>
    </xf>
    <xf numFmtId="0" fontId="9" fillId="0" borderId="83" xfId="0" applyFont="1" applyBorder="1" applyAlignment="1">
      <alignment horizontal="left"/>
    </xf>
    <xf numFmtId="0" fontId="9" fillId="0" borderId="86" xfId="0" applyFont="1" applyBorder="1" applyAlignment="1">
      <alignment horizontal="left"/>
    </xf>
    <xf numFmtId="49" fontId="9" fillId="0" borderId="86" xfId="0" applyNumberFormat="1" applyFont="1" applyBorder="1" applyAlignment="1">
      <alignment horizontal="left"/>
    </xf>
    <xf numFmtId="0" fontId="9" fillId="0" borderId="16"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0" fontId="9" fillId="0" borderId="87" xfId="0" applyFont="1" applyBorder="1" applyAlignment="1">
      <alignment horizontal="center"/>
    </xf>
    <xf numFmtId="0" fontId="9" fillId="0" borderId="88" xfId="0" applyFont="1" applyBorder="1" applyAlignment="1">
      <alignment horizontal="center"/>
    </xf>
    <xf numFmtId="0" fontId="9" fillId="0" borderId="89" xfId="0" applyFont="1" applyBorder="1" applyAlignment="1">
      <alignment horizontal="center"/>
    </xf>
    <xf numFmtId="0" fontId="9" fillId="0" borderId="90" xfId="0" applyFont="1" applyBorder="1" applyAlignment="1">
      <alignment horizontal="center"/>
    </xf>
    <xf numFmtId="0" fontId="9" fillId="0" borderId="91" xfId="0" applyFont="1" applyBorder="1" applyAlignment="1">
      <alignment horizontal="center"/>
    </xf>
    <xf numFmtId="0" fontId="9" fillId="0" borderId="92" xfId="0" applyFont="1" applyBorder="1" applyAlignment="1">
      <alignment horizontal="center"/>
    </xf>
    <xf numFmtId="49" fontId="3" fillId="6" borderId="54" xfId="0" applyNumberFormat="1" applyFont="1" applyFill="1" applyBorder="1" applyAlignment="1">
      <alignment vertical="center"/>
    </xf>
    <xf numFmtId="0" fontId="3" fillId="6" borderId="37"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2" fillId="0" borderId="0" xfId="0" applyFont="1" applyAlignment="1">
      <alignment horizontal="left" vertical="center"/>
    </xf>
    <xf numFmtId="177" fontId="19" fillId="0" borderId="0" xfId="0" applyNumberFormat="1" applyFont="1" applyAlignment="1">
      <alignment horizontal="center" vertical="center"/>
    </xf>
    <xf numFmtId="49" fontId="28" fillId="0" borderId="4" xfId="0" applyNumberFormat="1" applyFont="1" applyBorder="1" applyAlignment="1">
      <alignment horizontal="right" vertical="center"/>
    </xf>
    <xf numFmtId="0" fontId="9" fillId="0" borderId="93" xfId="0" applyFont="1" applyBorder="1" applyAlignment="1">
      <alignment horizontal="center"/>
    </xf>
    <xf numFmtId="0" fontId="9" fillId="0" borderId="1" xfId="0" applyFont="1" applyBorder="1" applyAlignment="1">
      <alignment horizontal="center"/>
    </xf>
    <xf numFmtId="177" fontId="19" fillId="0" borderId="0" xfId="0" applyNumberFormat="1" applyFont="1" applyAlignment="1">
      <alignment vertical="center"/>
    </xf>
    <xf numFmtId="177" fontId="19" fillId="0" borderId="0" xfId="0" applyNumberFormat="1" applyFont="1" applyAlignment="1">
      <alignment horizontal="left" vertical="center"/>
    </xf>
    <xf numFmtId="0" fontId="49" fillId="0" borderId="0" xfId="0" applyFont="1" applyAlignment="1">
      <alignment horizontal="centerContinuous" vertical="center"/>
    </xf>
    <xf numFmtId="2" fontId="34" fillId="0" borderId="0" xfId="0" applyNumberFormat="1" applyFont="1" applyAlignment="1">
      <alignment horizontal="center" vertical="center"/>
    </xf>
    <xf numFmtId="177" fontId="34" fillId="0" borderId="0" xfId="0" applyNumberFormat="1" applyFont="1" applyAlignment="1">
      <alignment vertical="center"/>
    </xf>
    <xf numFmtId="183" fontId="51" fillId="0" borderId="74" xfId="0" applyNumberFormat="1" applyFont="1" applyBorder="1" applyAlignment="1">
      <alignment horizontal="right" vertical="center"/>
    </xf>
    <xf numFmtId="183" fontId="52" fillId="0" borderId="74" xfId="0" applyNumberFormat="1" applyFont="1" applyBorder="1" applyAlignment="1">
      <alignment horizontal="right" vertical="center"/>
    </xf>
    <xf numFmtId="0" fontId="50" fillId="0" borderId="0" xfId="0" applyFont="1" applyAlignment="1">
      <alignment horizontal="left" vertical="center"/>
    </xf>
    <xf numFmtId="0" fontId="50" fillId="0" borderId="0" xfId="0" applyFont="1" applyAlignment="1">
      <alignment horizontal="centerContinuous" vertical="center"/>
    </xf>
    <xf numFmtId="0" fontId="54" fillId="0" borderId="0" xfId="0"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xf>
    <xf numFmtId="183" fontId="55" fillId="0" borderId="0" xfId="0" applyNumberFormat="1" applyFont="1" applyAlignment="1">
      <alignment horizontal="center" vertical="center"/>
    </xf>
    <xf numFmtId="184" fontId="54" fillId="0" borderId="0" xfId="0" applyNumberFormat="1" applyFont="1" applyAlignment="1">
      <alignment horizontal="right" vertical="center"/>
    </xf>
    <xf numFmtId="183" fontId="54" fillId="0" borderId="0" xfId="0" applyNumberFormat="1" applyFont="1" applyAlignment="1">
      <alignment horizontal="center" vertical="center"/>
    </xf>
    <xf numFmtId="183" fontId="54"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176" fontId="56" fillId="8" borderId="0" xfId="0" applyNumberFormat="1" applyFont="1" applyFill="1" applyAlignment="1">
      <alignment horizontal="center" vertical="center" wrapText="1"/>
    </xf>
    <xf numFmtId="176" fontId="57" fillId="8" borderId="0" xfId="0" applyNumberFormat="1" applyFont="1" applyFill="1" applyAlignment="1">
      <alignment horizontal="center" vertical="center" wrapText="1" shrinkToFit="1"/>
    </xf>
    <xf numFmtId="49" fontId="58" fillId="8" borderId="0" xfId="0" applyNumberFormat="1" applyFont="1" applyFill="1" applyAlignment="1">
      <alignment horizontal="center" vertical="center" wrapText="1"/>
    </xf>
    <xf numFmtId="49" fontId="56" fillId="8" borderId="0" xfId="0" applyNumberFormat="1" applyFont="1" applyFill="1" applyAlignment="1">
      <alignment horizontal="center" vertical="center" wrapText="1"/>
    </xf>
    <xf numFmtId="49" fontId="59" fillId="0" borderId="0" xfId="0" applyNumberFormat="1" applyFont="1" applyAlignment="1">
      <alignment vertical="center" shrinkToFit="1"/>
    </xf>
    <xf numFmtId="49" fontId="56" fillId="0" borderId="0" xfId="0" applyNumberFormat="1" applyFont="1" applyAlignment="1">
      <alignment vertical="center"/>
    </xf>
    <xf numFmtId="49" fontId="56" fillId="0" borderId="0" xfId="0" applyNumberFormat="1" applyFont="1" applyAlignment="1">
      <alignment horizontal="center" vertical="center" wrapText="1"/>
    </xf>
    <xf numFmtId="179" fontId="59" fillId="8" borderId="0" xfId="0" applyNumberFormat="1" applyFont="1" applyFill="1" applyAlignment="1">
      <alignment vertical="center" shrinkToFit="1"/>
    </xf>
    <xf numFmtId="179" fontId="59" fillId="9" borderId="0" xfId="0" applyNumberFormat="1" applyFont="1" applyFill="1" applyAlignment="1">
      <alignment vertical="center" shrinkToFit="1"/>
    </xf>
    <xf numFmtId="181" fontId="59" fillId="9" borderId="0" xfId="0" applyNumberFormat="1" applyFont="1" applyFill="1" applyAlignment="1">
      <alignment vertical="center" shrinkToFit="1"/>
    </xf>
    <xf numFmtId="181" fontId="59" fillId="8" borderId="0" xfId="0" applyNumberFormat="1" applyFont="1" applyFill="1" applyAlignment="1">
      <alignment vertical="center" shrinkToFit="1"/>
    </xf>
    <xf numFmtId="179" fontId="62" fillId="12" borderId="0" xfId="0" applyNumberFormat="1" applyFont="1" applyFill="1" applyAlignment="1">
      <alignment vertical="center"/>
    </xf>
    <xf numFmtId="179" fontId="63" fillId="12" borderId="0" xfId="0" applyNumberFormat="1" applyFont="1" applyFill="1" applyAlignment="1">
      <alignment vertical="center" shrinkToFit="1"/>
    </xf>
    <xf numFmtId="179" fontId="59" fillId="7" borderId="0" xfId="0" applyNumberFormat="1" applyFont="1" applyFill="1" applyAlignment="1">
      <alignment vertical="center" shrinkToFit="1"/>
    </xf>
    <xf numFmtId="179" fontId="59" fillId="0" borderId="0" xfId="0" applyNumberFormat="1" applyFont="1" applyAlignment="1">
      <alignment vertical="center" shrinkToFit="1"/>
    </xf>
    <xf numFmtId="180" fontId="59" fillId="0" borderId="0" xfId="0" applyNumberFormat="1" applyFont="1" applyAlignment="1">
      <alignment vertical="center" shrinkToFit="1"/>
    </xf>
    <xf numFmtId="181" fontId="57" fillId="0" borderId="0" xfId="0" applyNumberFormat="1" applyFont="1" applyAlignment="1">
      <alignment vertical="center"/>
    </xf>
    <xf numFmtId="181" fontId="59" fillId="0" borderId="0" xfId="0" applyNumberFormat="1" applyFont="1" applyAlignment="1">
      <alignment vertical="center" shrinkToFit="1"/>
    </xf>
    <xf numFmtId="181" fontId="59" fillId="11" borderId="0" xfId="0" applyNumberFormat="1" applyFont="1" applyFill="1" applyAlignment="1">
      <alignment vertical="center" shrinkToFit="1"/>
    </xf>
    <xf numFmtId="181" fontId="59" fillId="10" borderId="0" xfId="0" applyNumberFormat="1" applyFont="1" applyFill="1" applyAlignment="1">
      <alignment vertical="center" shrinkToFit="1"/>
    </xf>
    <xf numFmtId="49" fontId="59" fillId="0" borderId="0" xfId="0" applyNumberFormat="1" applyFont="1" applyAlignment="1">
      <alignment horizontal="right" vertical="center" shrinkToFit="1"/>
    </xf>
    <xf numFmtId="181" fontId="59" fillId="0" borderId="0" xfId="0" applyNumberFormat="1" applyFont="1" applyAlignment="1">
      <alignment horizontal="right" vertical="center" shrinkToFit="1"/>
    </xf>
    <xf numFmtId="0" fontId="60" fillId="0" borderId="0" xfId="0" applyFont="1" applyAlignment="1">
      <alignment vertical="center"/>
    </xf>
    <xf numFmtId="179" fontId="56" fillId="7" borderId="0" xfId="0" applyNumberFormat="1" applyFont="1" applyFill="1" applyAlignment="1">
      <alignment vertical="center"/>
    </xf>
    <xf numFmtId="181" fontId="59" fillId="7" borderId="0" xfId="0" applyNumberFormat="1" applyFont="1" applyFill="1" applyAlignment="1">
      <alignment vertical="center" shrinkToFit="1"/>
    </xf>
    <xf numFmtId="0" fontId="59" fillId="0" borderId="68" xfId="0" applyFont="1" applyBorder="1" applyAlignment="1">
      <alignment horizontal="left" vertical="center"/>
    </xf>
    <xf numFmtId="49" fontId="59" fillId="0" borderId="68" xfId="0" applyNumberFormat="1" applyFont="1" applyBorder="1" applyAlignment="1">
      <alignment horizontal="left" vertical="center" shrinkToFit="1"/>
    </xf>
    <xf numFmtId="176" fontId="59" fillId="0" borderId="68" xfId="0" applyNumberFormat="1" applyFont="1" applyBorder="1" applyAlignment="1">
      <alignment vertical="center" shrinkToFit="1"/>
    </xf>
    <xf numFmtId="49" fontId="59" fillId="0" borderId="68" xfId="0" applyNumberFormat="1" applyFont="1" applyBorder="1" applyAlignment="1">
      <alignment vertical="center" shrinkToFit="1"/>
    </xf>
    <xf numFmtId="177" fontId="34" fillId="0" borderId="0" xfId="0" applyNumberFormat="1" applyFont="1" applyAlignment="1">
      <alignment horizontal="left" vertical="center"/>
    </xf>
    <xf numFmtId="2" fontId="33" fillId="0" borderId="0" xfId="0" applyNumberFormat="1" applyFont="1" applyAlignment="1">
      <alignment horizontal="left" vertical="center"/>
    </xf>
    <xf numFmtId="0" fontId="34" fillId="0" borderId="0" xfId="0" applyFont="1" applyAlignment="1">
      <alignment horizontal="right" vertical="center"/>
    </xf>
    <xf numFmtId="2" fontId="72" fillId="0" borderId="74" xfId="0" applyNumberFormat="1" applyFont="1" applyBorder="1" applyAlignment="1">
      <alignment vertical="center"/>
    </xf>
    <xf numFmtId="176"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176" fontId="56" fillId="0" borderId="0" xfId="0" applyNumberFormat="1" applyFont="1" applyAlignment="1">
      <alignment vertical="center"/>
    </xf>
    <xf numFmtId="49" fontId="59" fillId="0" borderId="0" xfId="0" applyNumberFormat="1" applyFont="1" applyAlignment="1">
      <alignment horizontal="center" vertical="center" shrinkToFit="1"/>
    </xf>
    <xf numFmtId="181" fontId="59" fillId="0" borderId="0" xfId="0" applyNumberFormat="1" applyFont="1" applyAlignment="1">
      <alignment horizontal="center" vertical="center" shrinkToFit="1"/>
    </xf>
    <xf numFmtId="176" fontId="56" fillId="0" borderId="0" xfId="0" applyNumberFormat="1" applyFont="1" applyAlignment="1">
      <alignment horizontal="left" vertical="center"/>
    </xf>
    <xf numFmtId="0" fontId="59" fillId="0" borderId="0" xfId="0" applyFont="1" applyAlignment="1">
      <alignment vertical="center" wrapText="1"/>
    </xf>
    <xf numFmtId="176" fontId="56" fillId="0" borderId="0" xfId="0" applyNumberFormat="1" applyFont="1" applyAlignment="1">
      <alignment horizontal="center" vertical="center"/>
    </xf>
    <xf numFmtId="0" fontId="59" fillId="0" borderId="0" xfId="0" applyFont="1" applyAlignment="1">
      <alignment horizontal="left" vertical="center"/>
    </xf>
    <xf numFmtId="176" fontId="59" fillId="0" borderId="0" xfId="0" applyNumberFormat="1" applyFont="1" applyAlignment="1">
      <alignment horizontal="center" vertical="center"/>
    </xf>
    <xf numFmtId="0" fontId="56" fillId="0" borderId="0" xfId="0" applyFont="1" applyAlignment="1">
      <alignment horizontal="center" vertical="center"/>
    </xf>
    <xf numFmtId="176" fontId="59" fillId="0" borderId="0" xfId="0" applyNumberFormat="1" applyFont="1" applyAlignment="1">
      <alignment vertical="center"/>
    </xf>
    <xf numFmtId="49" fontId="59" fillId="0" borderId="0" xfId="0" applyNumberFormat="1" applyFont="1" applyAlignment="1">
      <alignment horizontal="center" vertical="center"/>
    </xf>
    <xf numFmtId="2" fontId="59" fillId="0" borderId="0" xfId="0" applyNumberFormat="1" applyFont="1" applyAlignment="1">
      <alignment horizontal="center" vertical="center"/>
    </xf>
    <xf numFmtId="176" fontId="66" fillId="0" borderId="0" xfId="0" applyNumberFormat="1" applyFont="1" applyAlignment="1">
      <alignment horizontal="center" vertical="center" shrinkToFit="1"/>
    </xf>
    <xf numFmtId="2" fontId="59" fillId="0" borderId="0" xfId="0" applyNumberFormat="1" applyFont="1" applyAlignment="1">
      <alignment vertical="center"/>
    </xf>
    <xf numFmtId="2" fontId="56" fillId="0" borderId="0" xfId="0" applyNumberFormat="1" applyFont="1" applyAlignment="1">
      <alignment horizontal="center" vertical="center"/>
    </xf>
    <xf numFmtId="49" fontId="66" fillId="0" borderId="0" xfId="0" applyNumberFormat="1" applyFont="1" applyAlignment="1">
      <alignment horizontal="center" vertical="center" shrinkToFit="1"/>
    </xf>
    <xf numFmtId="49" fontId="59" fillId="0" borderId="0" xfId="0" applyNumberFormat="1" applyFont="1" applyAlignment="1">
      <alignment vertical="center"/>
    </xf>
    <xf numFmtId="176" fontId="59" fillId="0" borderId="0" xfId="0" applyNumberFormat="1" applyFont="1" applyAlignment="1">
      <alignment vertical="center" shrinkToFit="1"/>
    </xf>
    <xf numFmtId="0" fontId="59" fillId="0" borderId="0" xfId="0" applyFont="1" applyAlignment="1">
      <alignment vertical="center" shrinkToFit="1"/>
    </xf>
    <xf numFmtId="183" fontId="59" fillId="0" borderId="0" xfId="0" applyNumberFormat="1" applyFont="1" applyAlignment="1">
      <alignment vertical="center"/>
    </xf>
    <xf numFmtId="49" fontId="59" fillId="0" borderId="0" xfId="0" applyNumberFormat="1" applyFont="1" applyAlignment="1">
      <alignment horizontal="centerContinuous" vertical="center"/>
    </xf>
    <xf numFmtId="176" fontId="59" fillId="0" borderId="0" xfId="0" applyNumberFormat="1" applyFont="1" applyAlignment="1">
      <alignment horizontal="centerContinuous" vertical="center"/>
    </xf>
    <xf numFmtId="0" fontId="59" fillId="0" borderId="0" xfId="0" applyFont="1" applyAlignment="1">
      <alignment vertical="center"/>
    </xf>
    <xf numFmtId="0" fontId="59" fillId="0" borderId="0" xfId="0" applyFont="1" applyAlignment="1">
      <alignment horizontal="center" vertical="center"/>
    </xf>
    <xf numFmtId="176" fontId="59" fillId="0" borderId="0" xfId="0" applyNumberFormat="1" applyFont="1" applyAlignment="1">
      <alignment horizontal="center" vertical="center" shrinkToFit="1"/>
    </xf>
    <xf numFmtId="176" fontId="56" fillId="0" borderId="0" xfId="0" applyNumberFormat="1" applyFont="1" applyAlignment="1">
      <alignment horizontal="right" vertical="center"/>
    </xf>
    <xf numFmtId="176" fontId="59" fillId="0" borderId="0" xfId="0" applyNumberFormat="1" applyFont="1" applyAlignment="1">
      <alignment horizontal="right" vertical="center"/>
    </xf>
    <xf numFmtId="49" fontId="59" fillId="0" borderId="0" xfId="0" applyNumberFormat="1" applyFont="1" applyAlignment="1">
      <alignment horizontal="right" vertical="center"/>
    </xf>
    <xf numFmtId="183"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vertical="center"/>
    </xf>
    <xf numFmtId="181" fontId="59"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6"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49" fontId="56" fillId="0" borderId="0" xfId="0" applyNumberFormat="1" applyFont="1" applyAlignment="1">
      <alignment horizontal="center" vertical="center"/>
    </xf>
    <xf numFmtId="49" fontId="66" fillId="0" borderId="0" xfId="0" applyNumberFormat="1" applyFont="1" applyAlignment="1">
      <alignment horizontal="center" vertical="center"/>
    </xf>
    <xf numFmtId="0" fontId="66" fillId="0" borderId="0" xfId="0" applyFont="1" applyAlignment="1">
      <alignment horizontal="center" vertical="center"/>
    </xf>
    <xf numFmtId="183" fontId="57" fillId="0" borderId="0" xfId="0" applyNumberFormat="1" applyFont="1" applyAlignment="1">
      <alignment vertical="center"/>
    </xf>
    <xf numFmtId="0" fontId="56" fillId="0" borderId="0" xfId="0" applyFont="1" applyAlignment="1">
      <alignment horizontal="centerContinuous" vertical="center"/>
    </xf>
    <xf numFmtId="49" fontId="56" fillId="0" borderId="0" xfId="0" applyNumberFormat="1" applyFont="1" applyAlignment="1">
      <alignment horizontal="centerContinuous" vertical="center" shrinkToFit="1"/>
    </xf>
    <xf numFmtId="176" fontId="56" fillId="0" borderId="0" xfId="0" applyNumberFormat="1" applyFont="1" applyAlignment="1">
      <alignment horizontal="centerContinuous" vertical="center" shrinkToFit="1"/>
    </xf>
    <xf numFmtId="0" fontId="60" fillId="0" borderId="0" xfId="0" applyFont="1" applyAlignment="1">
      <alignment horizontal="right" vertical="center"/>
    </xf>
    <xf numFmtId="49" fontId="59" fillId="0" borderId="0" xfId="0" applyNumberFormat="1" applyFont="1" applyAlignment="1">
      <alignment vertical="center" textRotation="90"/>
    </xf>
    <xf numFmtId="49" fontId="57" fillId="0" borderId="0" xfId="0" applyNumberFormat="1" applyFont="1" applyAlignment="1">
      <alignment horizontal="left" vertical="center"/>
    </xf>
    <xf numFmtId="49" fontId="68"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176" fontId="66" fillId="0" borderId="0" xfId="0" applyNumberFormat="1" applyFont="1" applyAlignment="1">
      <alignment horizontal="center" vertical="center"/>
    </xf>
    <xf numFmtId="0" fontId="59" fillId="0" borderId="0" xfId="0" applyFont="1" applyAlignment="1">
      <alignment horizontal="right" vertical="center"/>
    </xf>
    <xf numFmtId="180" fontId="60" fillId="0" borderId="0" xfId="0" applyNumberFormat="1" applyFont="1" applyAlignment="1">
      <alignment horizontal="center" vertical="center"/>
    </xf>
    <xf numFmtId="49" fontId="59" fillId="0" borderId="0" xfId="0" applyNumberFormat="1" applyFont="1" applyAlignment="1">
      <alignment horizontal="left" vertical="center" shrinkToFit="1"/>
    </xf>
    <xf numFmtId="176" fontId="59" fillId="0" borderId="0" xfId="0" applyNumberFormat="1" applyFont="1" applyAlignment="1">
      <alignment horizontal="left" vertical="center"/>
    </xf>
    <xf numFmtId="180" fontId="59" fillId="0" borderId="0" xfId="0" applyNumberFormat="1" applyFont="1" applyAlignment="1">
      <alignment horizontal="right" vertical="center" shrinkToFit="1"/>
    </xf>
    <xf numFmtId="177" fontId="59" fillId="0" borderId="0" xfId="0" applyNumberFormat="1" applyFont="1" applyAlignment="1">
      <alignment horizontal="center" vertical="center" shrinkToFit="1"/>
    </xf>
    <xf numFmtId="181" fontId="69" fillId="0" borderId="0" xfId="0" applyNumberFormat="1" applyFont="1" applyAlignment="1">
      <alignment vertical="center"/>
    </xf>
    <xf numFmtId="181" fontId="59" fillId="0" borderId="0" xfId="0" applyNumberFormat="1" applyFont="1" applyAlignment="1">
      <alignment horizontal="right" vertical="center"/>
    </xf>
    <xf numFmtId="181" fontId="61" fillId="0" borderId="0" xfId="0" applyNumberFormat="1" applyFont="1" applyAlignment="1">
      <alignment horizontal="right" vertical="center"/>
    </xf>
    <xf numFmtId="0" fontId="56" fillId="0" borderId="0" xfId="0" applyFont="1" applyAlignment="1">
      <alignment vertical="center"/>
    </xf>
    <xf numFmtId="0" fontId="56" fillId="0" borderId="0" xfId="0" applyFont="1" applyAlignment="1">
      <alignment horizontal="left" vertical="center"/>
    </xf>
    <xf numFmtId="181" fontId="59" fillId="0" borderId="0" xfId="0" applyNumberFormat="1" applyFont="1" applyAlignment="1">
      <alignment horizontal="left" vertical="center" shrinkToFit="1"/>
    </xf>
    <xf numFmtId="49" fontId="59" fillId="0" borderId="68" xfId="0" applyNumberFormat="1" applyFont="1" applyBorder="1" applyAlignment="1">
      <alignment horizontal="center" vertical="center"/>
    </xf>
    <xf numFmtId="49" fontId="64" fillId="0" borderId="68" xfId="0" applyNumberFormat="1" applyFont="1" applyBorder="1" applyAlignment="1">
      <alignment vertical="center" shrinkToFit="1"/>
    </xf>
    <xf numFmtId="49" fontId="64" fillId="0" borderId="0" xfId="0" applyNumberFormat="1" applyFont="1" applyAlignment="1">
      <alignment vertical="center" shrinkToFit="1"/>
    </xf>
    <xf numFmtId="0" fontId="65" fillId="0" borderId="0" xfId="0" applyFont="1" applyAlignment="1">
      <alignment horizontal="right" vertical="center" shrinkToFit="1"/>
    </xf>
    <xf numFmtId="177" fontId="67" fillId="0" borderId="0" xfId="0" applyNumberFormat="1" applyFont="1" applyAlignment="1">
      <alignment horizontal="center" vertical="center" shrinkToFit="1"/>
    </xf>
    <xf numFmtId="0" fontId="64" fillId="0" borderId="0" xfId="0" applyFont="1" applyAlignment="1">
      <alignment vertical="center"/>
    </xf>
    <xf numFmtId="177" fontId="67" fillId="0" borderId="0" xfId="0" applyNumberFormat="1" applyFont="1" applyAlignment="1">
      <alignment horizontal="center" vertical="center"/>
    </xf>
    <xf numFmtId="177" fontId="64" fillId="0" borderId="0" xfId="0" applyNumberFormat="1" applyFont="1" applyAlignment="1">
      <alignment horizontal="center" vertical="center"/>
    </xf>
    <xf numFmtId="49" fontId="64" fillId="0" borderId="0" xfId="0" applyNumberFormat="1" applyFont="1" applyAlignment="1">
      <alignment vertical="center"/>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49"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183" fontId="59" fillId="0" borderId="0" xfId="0" applyNumberFormat="1" applyFont="1" applyAlignment="1">
      <alignment horizontal="center" vertical="center"/>
    </xf>
    <xf numFmtId="181" fontId="59" fillId="0" borderId="0" xfId="0" applyNumberFormat="1" applyFont="1" applyAlignment="1">
      <alignment vertical="center"/>
    </xf>
    <xf numFmtId="181" fontId="60" fillId="0" borderId="0" xfId="0" applyNumberFormat="1" applyFont="1" applyAlignment="1">
      <alignment vertical="center"/>
    </xf>
    <xf numFmtId="49" fontId="66" fillId="0" borderId="0" xfId="0" applyNumberFormat="1" applyFont="1" applyAlignment="1">
      <alignment horizontal="center" vertical="center"/>
    </xf>
    <xf numFmtId="177" fontId="70" fillId="0" borderId="0" xfId="0" applyNumberFormat="1" applyFont="1" applyAlignment="1">
      <alignment horizontal="left" vertical="center"/>
    </xf>
    <xf numFmtId="181" fontId="59" fillId="0" borderId="0" xfId="0" applyNumberFormat="1" applyFont="1" applyAlignment="1">
      <alignment horizontal="center" vertical="center"/>
    </xf>
    <xf numFmtId="2" fontId="59" fillId="0" borderId="0" xfId="0" applyNumberFormat="1" applyFont="1" applyAlignment="1">
      <alignment vertical="center"/>
    </xf>
    <xf numFmtId="2" fontId="60" fillId="0" borderId="0" xfId="0" applyNumberFormat="1" applyFont="1" applyAlignment="1">
      <alignment vertical="center"/>
    </xf>
    <xf numFmtId="177" fontId="59" fillId="0" borderId="0" xfId="0" applyNumberFormat="1" applyFont="1" applyAlignment="1">
      <alignment horizontal="center" vertical="center"/>
    </xf>
    <xf numFmtId="177" fontId="59" fillId="0" borderId="0" xfId="0" applyNumberFormat="1" applyFont="1" applyAlignment="1">
      <alignment vertical="center"/>
    </xf>
    <xf numFmtId="49" fontId="59" fillId="0" borderId="0" xfId="0" applyNumberFormat="1" applyFont="1" applyAlignment="1">
      <alignment horizontal="right" vertical="center"/>
    </xf>
    <xf numFmtId="0" fontId="60"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5" fillId="0" borderId="0" xfId="0" applyNumberFormat="1" applyFont="1" applyAlignment="1">
      <alignment horizontal="center" vertical="center"/>
    </xf>
    <xf numFmtId="184" fontId="34" fillId="0" borderId="0" xfId="0" applyNumberFormat="1" applyFont="1" applyAlignment="1">
      <alignment horizontal="center" vertical="center"/>
    </xf>
    <xf numFmtId="184" fontId="28" fillId="0" borderId="0" xfId="0" applyNumberFormat="1" applyFont="1" applyAlignment="1">
      <alignment horizontal="center" vertical="center"/>
    </xf>
    <xf numFmtId="0" fontId="9" fillId="0" borderId="0" xfId="0" applyFont="1" applyAlignment="1">
      <alignment horizontal="center" vertical="center"/>
    </xf>
    <xf numFmtId="181" fontId="34" fillId="0" borderId="0" xfId="0" applyNumberFormat="1" applyFont="1" applyAlignment="1">
      <alignment horizontal="left" vertical="center"/>
    </xf>
    <xf numFmtId="0" fontId="9" fillId="0" borderId="0" xfId="0" applyFont="1" applyAlignment="1">
      <alignment horizontal="left" vertical="center"/>
    </xf>
    <xf numFmtId="183" fontId="34" fillId="0" borderId="0" xfId="0" applyNumberFormat="1" applyFont="1" applyAlignment="1">
      <alignment horizontal="center" vertical="center"/>
    </xf>
    <xf numFmtId="184" fontId="19" fillId="0" borderId="0" xfId="0" applyNumberFormat="1" applyFont="1" applyAlignment="1">
      <alignment horizontal="center" vertical="center" shrinkToFit="1"/>
    </xf>
    <xf numFmtId="184" fontId="21"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9" fillId="0" borderId="0" xfId="0" applyNumberFormat="1" applyFont="1" applyAlignment="1">
      <alignment horizontal="right" vertical="center"/>
    </xf>
    <xf numFmtId="177" fontId="21" fillId="0" borderId="0" xfId="0" applyNumberFormat="1" applyFont="1" applyAlignment="1">
      <alignment horizontal="right" vertical="center"/>
    </xf>
    <xf numFmtId="0" fontId="54" fillId="0" borderId="0" xfId="0" applyFont="1" applyAlignment="1">
      <alignment horizontal="center" vertical="center"/>
    </xf>
    <xf numFmtId="0" fontId="53"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9" fillId="0" borderId="0" xfId="0" applyNumberFormat="1" applyFont="1" applyAlignment="1">
      <alignment horizontal="center" vertical="center"/>
    </xf>
    <xf numFmtId="2" fontId="21"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40" fillId="0" borderId="0" xfId="0" applyFont="1" applyAlignment="1">
      <alignment horizontal="center" vertical="center" shrinkToFit="1"/>
    </xf>
    <xf numFmtId="181" fontId="56" fillId="7" borderId="0" xfId="0" applyNumberFormat="1" applyFont="1" applyFill="1" applyAlignment="1">
      <alignment vertical="center"/>
    </xf>
    <xf numFmtId="0" fontId="61" fillId="0" borderId="0" xfId="0" applyFont="1" applyAlignment="1">
      <alignment vertical="center"/>
    </xf>
    <xf numFmtId="0" fontId="60" fillId="0" borderId="0" xfId="0" applyFont="1" applyAlignment="1">
      <alignment vertical="center"/>
    </xf>
    <xf numFmtId="0" fontId="50" fillId="0" borderId="0" xfId="0" applyFont="1" applyAlignment="1">
      <alignment horizontal="left" vertical="center"/>
    </xf>
    <xf numFmtId="0" fontId="53" fillId="0" borderId="0" xfId="0" applyFont="1" applyAlignment="1">
      <alignment horizontal="left" vertical="center"/>
    </xf>
    <xf numFmtId="0" fontId="50" fillId="0" borderId="0" xfId="0" applyFont="1" applyAlignment="1">
      <alignment horizontal="center" vertical="center" shrinkToFit="1"/>
    </xf>
    <xf numFmtId="0" fontId="53" fillId="0" borderId="0" xfId="0" applyFont="1" applyAlignment="1">
      <alignment horizontal="center" vertical="center" shrinkToFit="1"/>
    </xf>
    <xf numFmtId="181" fontId="19"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6" fillId="8" borderId="0" xfId="0" applyNumberFormat="1" applyFont="1" applyFill="1" applyAlignment="1">
      <alignment horizontal="right" vertical="center" wrapText="1"/>
    </xf>
    <xf numFmtId="0" fontId="60" fillId="0" borderId="0" xfId="0" applyFont="1" applyAlignment="1">
      <alignment horizontal="right" vertical="center" wrapText="1"/>
    </xf>
    <xf numFmtId="49" fontId="13" fillId="0" borderId="41" xfId="0" applyNumberFormat="1" applyFont="1"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77" xfId="0" applyBorder="1" applyAlignment="1" applyProtection="1">
      <alignment vertical="top" wrapText="1"/>
      <protection locked="0"/>
    </xf>
    <xf numFmtId="0" fontId="5" fillId="4" borderId="54"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7"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5" fillId="4" borderId="55" xfId="0" applyFont="1" applyFill="1" applyBorder="1" applyAlignment="1">
      <alignment horizontal="center" vertical="center" shrinkToFit="1"/>
    </xf>
    <xf numFmtId="0" fontId="0" fillId="0" borderId="60" xfId="0" applyBorder="1" applyAlignment="1">
      <alignment horizontal="center" vertical="center" shrinkToFit="1"/>
    </xf>
    <xf numFmtId="0" fontId="73" fillId="0" borderId="58" xfId="0" applyFont="1" applyBorder="1" applyAlignment="1" applyProtection="1">
      <alignment horizontal="center" vertical="center" shrinkToFit="1"/>
      <protection locked="0"/>
    </xf>
    <xf numFmtId="0" fontId="74" fillId="0" borderId="56" xfId="0" applyFont="1" applyBorder="1" applyAlignment="1" applyProtection="1">
      <alignment horizontal="center" vertical="center" shrinkToFit="1"/>
      <protection locked="0"/>
    </xf>
    <xf numFmtId="176" fontId="75" fillId="0" borderId="58" xfId="0" applyNumberFormat="1" applyFont="1" applyBorder="1" applyAlignment="1" applyProtection="1">
      <alignment vertical="center"/>
      <protection locked="0"/>
    </xf>
    <xf numFmtId="0" fontId="74" fillId="0" borderId="56" xfId="0" applyFont="1" applyBorder="1" applyAlignment="1" applyProtection="1">
      <alignment vertical="center"/>
      <protection locked="0"/>
    </xf>
    <xf numFmtId="0" fontId="74" fillId="0" borderId="57" xfId="0" applyFont="1" applyBorder="1" applyAlignment="1" applyProtection="1">
      <alignment vertical="center"/>
      <protection locked="0"/>
    </xf>
    <xf numFmtId="0" fontId="74" fillId="0" borderId="58" xfId="0" applyFont="1" applyBorder="1" applyAlignment="1" applyProtection="1">
      <alignment vertical="center"/>
      <protection locked="0"/>
    </xf>
    <xf numFmtId="49" fontId="13" fillId="0" borderId="40" xfId="0" applyNumberFormat="1" applyFont="1" applyBorder="1" applyAlignment="1" applyProtection="1">
      <alignment vertical="top" wrapText="1"/>
      <protection locked="0"/>
    </xf>
    <xf numFmtId="49" fontId="13" fillId="0" borderId="2" xfId="0" applyNumberFormat="1" applyFont="1" applyBorder="1" applyAlignment="1" applyProtection="1">
      <alignment vertical="top" wrapText="1"/>
      <protection locked="0"/>
    </xf>
    <xf numFmtId="49" fontId="13" fillId="0" borderId="76"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76" xfId="0" applyBorder="1" applyAlignment="1" applyProtection="1">
      <alignment vertical="top"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61" xfId="0" applyFont="1" applyBorder="1" applyAlignment="1">
      <alignment horizontal="right" vertical="center" wrapText="1"/>
    </xf>
    <xf numFmtId="0" fontId="0" fillId="0" borderId="61" xfId="0" applyBorder="1" applyAlignment="1">
      <alignment horizontal="right" vertical="center" wrapText="1"/>
    </xf>
    <xf numFmtId="49" fontId="46" fillId="0" borderId="40" xfId="2" applyNumberFormat="1"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76" xfId="0" applyFont="1" applyBorder="1" applyAlignment="1" applyProtection="1">
      <alignment vertical="top" wrapText="1"/>
      <protection locked="0"/>
    </xf>
    <xf numFmtId="49" fontId="6" fillId="0" borderId="1" xfId="0" applyNumberFormat="1"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30" fillId="0" borderId="0" xfId="0" applyNumberFormat="1" applyFont="1" applyAlignment="1">
      <alignment horizontal="right" vertical="center" wrapText="1"/>
    </xf>
    <xf numFmtId="0" fontId="31" fillId="0" borderId="0" xfId="0" applyFont="1" applyAlignment="1">
      <alignment horizontal="right" vertical="center"/>
    </xf>
    <xf numFmtId="0" fontId="9" fillId="0" borderId="13" xfId="0" applyFont="1" applyBorder="1" applyAlignment="1">
      <alignment horizontal="center" wrapText="1" shrinkToFit="1"/>
    </xf>
    <xf numFmtId="0" fontId="0" fillId="0" borderId="3" xfId="0" applyBorder="1" applyAlignment="1">
      <alignment wrapText="1"/>
    </xf>
    <xf numFmtId="49" fontId="13" fillId="5" borderId="38" xfId="0" applyNumberFormat="1" applyFont="1" applyFill="1"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75" xfId="0" applyBorder="1" applyAlignment="1" applyProtection="1">
      <alignment vertical="top" wrapText="1"/>
      <protection locked="0"/>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48" fillId="6" borderId="2" xfId="0" applyNumberFormat="1" applyFont="1" applyFill="1" applyBorder="1" applyAlignment="1" applyProtection="1">
      <alignment horizontal="center" vertical="center" wrapText="1"/>
      <protection locked="0"/>
    </xf>
    <xf numFmtId="0" fontId="48" fillId="6" borderId="2" xfId="0" applyFont="1" applyFill="1" applyBorder="1" applyAlignment="1" applyProtection="1">
      <alignment vertical="center" wrapText="1"/>
      <protection locked="0"/>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5" fillId="0" borderId="0" xfId="0" applyFont="1" applyAlignment="1">
      <alignment horizontal="right" vertical="center" shrinkToFit="1"/>
    </xf>
    <xf numFmtId="0" fontId="0" fillId="0" borderId="0" xfId="0" applyAlignment="1">
      <alignment horizontal="right" vertical="center" shrinkToFit="1"/>
    </xf>
    <xf numFmtId="49" fontId="5" fillId="2" borderId="48" xfId="0" applyNumberFormat="1" applyFont="1" applyFill="1" applyBorder="1" applyAlignment="1">
      <alignment horizontal="center" vertical="center" wrapText="1" shrinkToFit="1"/>
    </xf>
    <xf numFmtId="49" fontId="5" fillId="2" borderId="35" xfId="0" applyNumberFormat="1" applyFont="1" applyFill="1" applyBorder="1" applyAlignment="1">
      <alignment horizontal="center" vertical="center" wrapText="1" shrinkToFit="1"/>
    </xf>
    <xf numFmtId="49" fontId="5" fillId="2" borderId="49" xfId="0" applyNumberFormat="1" applyFont="1" applyFill="1" applyBorder="1" applyAlignment="1">
      <alignment horizontal="center" vertical="center" wrapText="1" shrinkToFit="1"/>
    </xf>
    <xf numFmtId="49" fontId="5" fillId="2" borderId="42" xfId="0" applyNumberFormat="1" applyFont="1" applyFill="1" applyBorder="1" applyAlignment="1">
      <alignment horizontal="center" vertical="center" wrapText="1" shrinkToFit="1"/>
    </xf>
    <xf numFmtId="49" fontId="22" fillId="15" borderId="46" xfId="0" applyNumberFormat="1" applyFont="1" applyFill="1" applyBorder="1" applyAlignment="1">
      <alignment horizontal="center" vertical="center" wrapText="1" shrinkToFit="1"/>
    </xf>
    <xf numFmtId="49" fontId="22" fillId="15" borderId="36" xfId="0" applyNumberFormat="1" applyFont="1" applyFill="1" applyBorder="1" applyAlignment="1">
      <alignment horizontal="center" vertical="center" wrapText="1"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49" xfId="0" applyNumberFormat="1" applyFont="1" applyFill="1" applyBorder="1" applyAlignment="1">
      <alignment horizontal="center" vertical="center" shrinkToFit="1"/>
    </xf>
    <xf numFmtId="49" fontId="5" fillId="2" borderId="30"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5" fillId="2" borderId="32" xfId="0" applyNumberFormat="1" applyFont="1" applyFill="1" applyBorder="1" applyAlignment="1">
      <alignment horizontal="center" vertical="center" wrapText="1" shrinkToFit="1"/>
    </xf>
    <xf numFmtId="49" fontId="19" fillId="0" borderId="0" xfId="0" applyNumberFormat="1" applyFont="1" applyAlignment="1" applyProtection="1">
      <alignment horizontal="center" vertical="top" wrapText="1"/>
      <protection locked="0"/>
    </xf>
    <xf numFmtId="0" fontId="21" fillId="0" borderId="0" xfId="0" applyFont="1" applyAlignment="1">
      <alignment horizontal="center" vertical="top" wrapText="1"/>
    </xf>
    <xf numFmtId="49" fontId="5" fillId="0" borderId="0" xfId="0" applyNumberFormat="1" applyFont="1" applyAlignment="1">
      <alignment horizontal="right" vertical="center" shrinkToFi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3"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179" fontId="3" fillId="0" borderId="61" xfId="0" applyNumberFormat="1" applyFont="1" applyBorder="1" applyAlignment="1">
      <alignment horizontal="right" vertical="center" wrapText="1" shrinkToFit="1"/>
    </xf>
  </cellXfs>
  <cellStyles count="3">
    <cellStyle name="ハイパーリンク" xfId="2" builtinId="8"/>
    <cellStyle name="桁区切り" xfId="1" builtinId="6"/>
    <cellStyle name="標準" xfId="0" builtinId="0"/>
  </cellStyles>
  <dxfs count="636">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39BE708-2622-4B70-9657-CF1741306903}"/>
            </a:ext>
          </a:extLst>
        </xdr:cNvPr>
        <xdr:cNvSpPr/>
      </xdr:nvSpPr>
      <xdr:spPr>
        <a:xfrm>
          <a:off x="76676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0EEE03D-0C04-4ABC-B5E0-BB9704E3366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9780425-8894-4FB5-89A8-52AF63309E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C3396E27-81AF-411F-A9CB-1C2715C5212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EE8CAF62-DCE3-4348-AA13-B3DD9A144A2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DA87400-970A-4969-B852-09675818C6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F5043A5-DF51-487F-B979-5DA54A8320B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FB0B2724-7192-49F8-BF9E-B286C57BEE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2C733FA-E900-4C61-9872-B32E95C9F188}"/>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704F080-97E4-4319-8D1B-79E59FC7C14D}"/>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97D24CF-CBEF-41F8-946D-080BA28C5289}"/>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82AE21-1D9B-4A48-B0ED-A22BB41E04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B718-4014-4F6D-9746-1895230342BA}">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128</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c r="CR6" s="324"/>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21</v>
      </c>
      <c r="C10" s="400" t="str">
        <f>"←稼働"&amp;F54&amp;"日
 + "&amp;"休暇"&amp;E54&amp;"日"</f>
        <v>←稼働21日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45748</v>
      </c>
      <c r="B13" s="45" t="str">
        <f>TEXT(A13,"aaa")</f>
        <v>火</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45749</v>
      </c>
      <c r="B14" s="46" t="str">
        <f>TEXT(A14,"aaa")</f>
        <v>水</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45750</v>
      </c>
      <c r="B15" s="46" t="str">
        <f t="shared" ref="B15:B18" si="3">TEXT(A15,"aaa")</f>
        <v>木</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45751</v>
      </c>
      <c r="B16" s="46" t="str">
        <f t="shared" si="3"/>
        <v>金</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45752</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45753</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45754</v>
      </c>
      <c r="B19" s="47" t="str">
        <f>TEXT(A19,"aaa")</f>
        <v>月</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45755</v>
      </c>
      <c r="B20" s="46" t="str">
        <f>TEXT(A20,"aaa")</f>
        <v>火</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45756</v>
      </c>
      <c r="B21" s="46" t="str">
        <f t="shared" ref="B21:B43" si="6">TEXT(A21,"aaa")</f>
        <v>水</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45757</v>
      </c>
      <c r="B22" s="46" t="str">
        <f t="shared" si="6"/>
        <v>木</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45758</v>
      </c>
      <c r="B23" s="46" t="str">
        <f t="shared" si="6"/>
        <v>金</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45759</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45760</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45761</v>
      </c>
      <c r="B26" s="46" t="str">
        <f t="shared" si="6"/>
        <v>月</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45762</v>
      </c>
      <c r="B27" s="46" t="str">
        <f t="shared" si="6"/>
        <v>火</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45763</v>
      </c>
      <c r="B28" s="46" t="str">
        <f t="shared" si="6"/>
        <v>水</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45764</v>
      </c>
      <c r="B29" s="46" t="str">
        <f t="shared" si="6"/>
        <v>木</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45765</v>
      </c>
      <c r="B30" s="46" t="str">
        <f t="shared" si="6"/>
        <v>金</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45766</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45767</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45768</v>
      </c>
      <c r="B33" s="46" t="str">
        <f t="shared" si="6"/>
        <v>月</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45769</v>
      </c>
      <c r="B34" s="46" t="str">
        <f t="shared" si="6"/>
        <v>火</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45770</v>
      </c>
      <c r="B35" s="46" t="str">
        <f t="shared" si="6"/>
        <v>水</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45771</v>
      </c>
      <c r="B36" s="46" t="str">
        <f t="shared" si="6"/>
        <v>木</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45772</v>
      </c>
      <c r="B37" s="46" t="str">
        <f t="shared" si="6"/>
        <v>金</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45773</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45774</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45775</v>
      </c>
      <c r="B40" s="46" t="str">
        <f t="shared" si="6"/>
        <v>月</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45776</v>
      </c>
      <c r="B41" s="46" t="str">
        <f t="shared" si="6"/>
        <v>火</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45777</v>
      </c>
      <c r="B42" s="46" t="str">
        <f t="shared" si="6"/>
        <v>水</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bL0W5V+SYtGvHXZh24A23ZpF9BeMZeE0VfhKJ3A/B9+9cP44NccYrsYZRr2b9oPO6duKgfKTPn1sGGgQV9O32g==" saltValue="87cEwAXYG5oQaaIQGlxXUg=="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635" priority="38">
      <formula>OR($C13="休暇",$C13="休日")</formula>
    </cfRule>
  </conditionalFormatting>
  <conditionalFormatting sqref="B13:B43">
    <cfRule type="expression" dxfId="634" priority="86">
      <formula>$B13="土"</formula>
    </cfRule>
    <cfRule type="expression" dxfId="633" priority="85">
      <formula>$B13="日"</formula>
    </cfRule>
  </conditionalFormatting>
  <conditionalFormatting sqref="B64 B68 F68 B71">
    <cfRule type="expression" dxfId="632" priority="35">
      <formula>OR($N$54="管理職",$N$54="裁量労働制",$N$54="固定残業制")</formula>
    </cfRule>
  </conditionalFormatting>
  <conditionalFormatting sqref="B64 B68 F68">
    <cfRule type="expression" dxfId="631" priority="3">
      <formula>OR($N$54="(大学・国研等)管理職",$N$54="(大学・国研等)裁量労働制")</formula>
    </cfRule>
  </conditionalFormatting>
  <conditionalFormatting sqref="B76">
    <cfRule type="expression" dxfId="630" priority="15">
      <formula>OR($N$54="管理職",$N$54="裁量労働制")</formula>
    </cfRule>
  </conditionalFormatting>
  <conditionalFormatting sqref="B77">
    <cfRule type="expression" dxfId="629" priority="29">
      <formula>OR($N$54="管理職",$N$54="裁量労働制")</formula>
    </cfRule>
  </conditionalFormatting>
  <conditionalFormatting sqref="B80">
    <cfRule type="expression" dxfId="628" priority="27">
      <formula>$N$54="固定残業制"</formula>
    </cfRule>
  </conditionalFormatting>
  <conditionalFormatting sqref="B83 B87 B90">
    <cfRule type="expression" dxfId="627" priority="24">
      <formula>$N$54="固定残業制"</formula>
    </cfRule>
  </conditionalFormatting>
  <conditionalFormatting sqref="B84 B88 B91">
    <cfRule type="expression" dxfId="626" priority="21">
      <formula>$N$54="固定残業制"</formula>
    </cfRule>
  </conditionalFormatting>
  <conditionalFormatting sqref="B65:C65 B69:C69 F69 B72:C72 B78:C78">
    <cfRule type="expression" dxfId="625" priority="9">
      <formula>OR($N$54="管理職",$N$54="裁量労働制")</formula>
    </cfRule>
  </conditionalFormatting>
  <conditionalFormatting sqref="B65:C65 B69:C69 F69 B72:C72">
    <cfRule type="expression" dxfId="624" priority="33">
      <formula>OR($N$54="管理職",$N$54="裁量労働制",$N$54="固定残業制")</formula>
    </cfRule>
  </conditionalFormatting>
  <conditionalFormatting sqref="B65:C65 B69:C69 F69">
    <cfRule type="expression" dxfId="623" priority="2">
      <formula>OR($N$54="(大学・国研等)管理職",$N$54="(大学・国研等)裁量労働制")</formula>
    </cfRule>
  </conditionalFormatting>
  <conditionalFormatting sqref="B69:D69">
    <cfRule type="expression" dxfId="622" priority="7">
      <formula>OR($N$54="管理職",$N$54="裁量労働制",$N$54="固定残業制",$N$54="(大学・国研等)管理職",$N$54="(大学・国研等)裁量労働制")</formula>
    </cfRule>
  </conditionalFormatting>
  <conditionalFormatting sqref="C64 F64:O64 C68 G68:O68 C71:N71">
    <cfRule type="expression" dxfId="621" priority="14">
      <formula>OR($N$54="管理職",$N$54="裁量労働制",$N$54="固定残業制")</formula>
    </cfRule>
  </conditionalFormatting>
  <conditionalFormatting sqref="C80:L80">
    <cfRule type="expression" dxfId="620" priority="25">
      <formula>$N$54="固定残業制"</formula>
    </cfRule>
  </conditionalFormatting>
  <conditionalFormatting sqref="C83:L83 C90:N90 C87:E87">
    <cfRule type="expression" dxfId="619" priority="18">
      <formula>$N$54="固定残業制"</formula>
    </cfRule>
  </conditionalFormatting>
  <conditionalFormatting sqref="C84:L84 C88:L88 C91:N91">
    <cfRule type="expression" dxfId="618" priority="19">
      <formula>$N$54="固定残業制"</formula>
    </cfRule>
  </conditionalFormatting>
  <conditionalFormatting sqref="C76:N76">
    <cfRule type="expression" dxfId="617" priority="34">
      <formula>OR($N$54="管理職",$N$54="裁量労働制")</formula>
    </cfRule>
  </conditionalFormatting>
  <conditionalFormatting sqref="C78:N78">
    <cfRule type="expression" dxfId="616" priority="32">
      <formula>OR($N$54="管理職",$N$54="裁量労働制")</formula>
    </cfRule>
  </conditionalFormatting>
  <conditionalFormatting sqref="C64:O64 C68 G68:O68">
    <cfRule type="expression" dxfId="615" priority="12">
      <formula>OR($N$54="管理職",$N$54="裁量労働制",$N$54="固定残業制",$N$54="(大学・国研等)管理職",$N$54="(大学・国研等)裁量労働制")</formula>
    </cfRule>
  </conditionalFormatting>
  <conditionalFormatting sqref="D65">
    <cfRule type="expression" dxfId="614" priority="1">
      <formula>OR($N$54="(大学・国研等)管理職",$N$54="(大学・国研等)裁量労働制")</formula>
    </cfRule>
  </conditionalFormatting>
  <conditionalFormatting sqref="D65:O65 C69 G69:O69 C72:N72">
    <cfRule type="expression" dxfId="613" priority="11">
      <formula>OR($N$54="管理職",$N$54="裁量労働制",$N$54="固定残業制")</formula>
    </cfRule>
  </conditionalFormatting>
  <conditionalFormatting sqref="D65:O65 C69 G69:O69">
    <cfRule type="expression" dxfId="612" priority="5">
      <formula>OR($N$54="(大学・国研等)管理職",$N$54="(大学・国研等)裁量労働制")</formula>
    </cfRule>
  </conditionalFormatting>
  <conditionalFormatting sqref="E10:F10">
    <cfRule type="expression" dxfId="611" priority="76">
      <formula>OR(I9="管理職/高プロ",I9="固定残業代有",I9="(大学・国研等)管理職/高プロ")</formula>
    </cfRule>
  </conditionalFormatting>
  <conditionalFormatting sqref="F83:L83 H90:N90">
    <cfRule type="expression" dxfId="610" priority="6">
      <formula>$N$54="固定残業制"</formula>
    </cfRule>
  </conditionalFormatting>
  <conditionalFormatting sqref="F87:L87">
    <cfRule type="expression" dxfId="609" priority="20">
      <formula>$N$54="固定残業制"</formula>
    </cfRule>
  </conditionalFormatting>
  <conditionalFormatting sqref="F77:N77">
    <cfRule type="expression" dxfId="608" priority="16">
      <formula>OR($N$54="管理職",$N$54="裁量労働制")</formula>
    </cfRule>
  </conditionalFormatting>
  <conditionalFormatting sqref="G10">
    <cfRule type="expression" dxfId="607" priority="81">
      <formula>OR($I$9="管理職/高プロ",$I$9="固定残業代有",$I$9="(大学・国研等)管理職/高プロ")</formula>
    </cfRule>
  </conditionalFormatting>
  <conditionalFormatting sqref="H2">
    <cfRule type="expression" dxfId="606" priority="79">
      <formula>COUNTA($F$1)=1</formula>
    </cfRule>
  </conditionalFormatting>
  <conditionalFormatting sqref="H10">
    <cfRule type="expression" dxfId="605" priority="74">
      <formula>OR($I$9="管理職/高プロ",$I$9="裁量",$I$9="固定残業代有",$I$9="(大学・国研等)裁量")</formula>
    </cfRule>
  </conditionalFormatting>
  <conditionalFormatting sqref="I9:J9">
    <cfRule type="expression" dxfId="604" priority="82">
      <formula>COUNTA($F$1)=1</formula>
    </cfRule>
  </conditionalFormatting>
  <conditionalFormatting sqref="I1:M1">
    <cfRule type="expression" dxfId="603" priority="84">
      <formula>$I$1&lt;&gt;"-"</formula>
    </cfRule>
  </conditionalFormatting>
  <conditionalFormatting sqref="J10">
    <cfRule type="expression" dxfId="602" priority="75">
      <formula>OR($I$9="管理職/高プロ",$I$9="裁量",$I$9="固定残業代有",$I$9="(大学・国研等)裁量")</formula>
    </cfRule>
  </conditionalFormatting>
  <conditionalFormatting sqref="K10">
    <cfRule type="expression" dxfId="601" priority="77">
      <formula>OR($I$9="裁量",$I$9="固定残業代有",$I$9="(大学・国研等)裁量")</formula>
    </cfRule>
  </conditionalFormatting>
  <conditionalFormatting sqref="M80">
    <cfRule type="expression" dxfId="600" priority="26">
      <formula>$N$54="固定残業制"</formula>
    </cfRule>
  </conditionalFormatting>
  <conditionalFormatting sqref="M83 M87 O90">
    <cfRule type="expression" dxfId="599" priority="23">
      <formula>$N$54="固定残業制"</formula>
    </cfRule>
  </conditionalFormatting>
  <conditionalFormatting sqref="M84 M88 O91">
    <cfRule type="expression" dxfId="598" priority="22">
      <formula>$N$54="固定残業制"</formula>
    </cfRule>
  </conditionalFormatting>
  <conditionalFormatting sqref="N10">
    <cfRule type="expression" dxfId="597" priority="83">
      <formula>OR($I$9="裁量",$I$9="固定残業代有",$I$9="(大学・国研等)裁量")</formula>
    </cfRule>
  </conditionalFormatting>
  <conditionalFormatting sqref="O10">
    <cfRule type="expression" dxfId="596" priority="87">
      <formula>OR($H$2="あり",$Q$2="あり")</formula>
    </cfRule>
  </conditionalFormatting>
  <conditionalFormatting sqref="O76">
    <cfRule type="expression" dxfId="595" priority="31">
      <formula>OR($N$54="管理職",$N$54="裁量労働制")</formula>
    </cfRule>
  </conditionalFormatting>
  <conditionalFormatting sqref="O77">
    <cfRule type="expression" dxfId="594" priority="10">
      <formula>OR(,$N$54="管理職",$N$54="裁量労働制")</formula>
    </cfRule>
  </conditionalFormatting>
  <conditionalFormatting sqref="O78">
    <cfRule type="expression" dxfId="593" priority="28">
      <formula>OR($N$54="管理職",$N$54="裁量労働制")</formula>
    </cfRule>
  </conditionalFormatting>
  <conditionalFormatting sqref="O80 O84 O88">
    <cfRule type="expression" dxfId="592" priority="17">
      <formula>$N$54="固定残業制"</formula>
    </cfRule>
  </conditionalFormatting>
  <conditionalFormatting sqref="P64 D68 O68:P68">
    <cfRule type="expression" dxfId="591" priority="4">
      <formula>OR($N$54="(大学・国研等)管理職",$N$54="(大学・国研等)裁量労働制")</formula>
    </cfRule>
  </conditionalFormatting>
  <conditionalFormatting sqref="P64 D68 P68 O71">
    <cfRule type="expression" dxfId="590" priority="13">
      <formula>OR($N$54="管理職",$N$54="裁量労働制",$N$54="固定残業制")</formula>
    </cfRule>
  </conditionalFormatting>
  <conditionalFormatting sqref="P65 P69 O72">
    <cfRule type="expression" dxfId="589" priority="8">
      <formula>OR($N$54="管理職",$N$54="裁量労働制",$N$54="固定残業制")</formula>
    </cfRule>
  </conditionalFormatting>
  <conditionalFormatting sqref="P65 P69">
    <cfRule type="expression" dxfId="588" priority="30">
      <formula>OR($N$54="管理職",$N$54="裁量労働制",$N$54="(大学・国研等)管理職",$N$54="(大学・国研等)裁量労働制")</formula>
    </cfRule>
  </conditionalFormatting>
  <conditionalFormatting sqref="Q2">
    <cfRule type="expression" dxfId="587" priority="80">
      <formula>COUNTA($F$1)=1</formula>
    </cfRule>
  </conditionalFormatting>
  <conditionalFormatting sqref="Q10">
    <cfRule type="expression" dxfId="586" priority="88">
      <formula>OR($H$2="あり",$Q$2="あり")</formula>
    </cfRule>
  </conditionalFormatting>
  <conditionalFormatting sqref="AI1">
    <cfRule type="expression" dxfId="584" priority="91">
      <formula>COUNTIF(AI2:AI26,"○")=COUNTA($AH$2:$AH$26)</formula>
    </cfRule>
  </conditionalFormatting>
  <dataValidations count="8">
    <dataValidation type="custom" allowBlank="1" showInputMessage="1" showErrorMessage="1" sqref="I20" xr:uid="{3E1A8D69-BA74-4219-85A9-EB81276672ED}">
      <formula1>IF($C20="休日",I20="",I20&gt;"*")</formula1>
    </dataValidation>
    <dataValidation type="list" allowBlank="1" showInputMessage="1" showErrorMessage="1" sqref="C13:C43" xr:uid="{939A8982-01D9-48CB-806F-457471C2FF18}">
      <formula1>$AP$4:$AP$7</formula1>
    </dataValidation>
    <dataValidation type="list" imeMode="on" allowBlank="1" sqref="I9:J9" xr:uid="{35D0B0A4-B1C0-42AE-B39F-F2C75FA19766}">
      <formula1>"通常勤務,管理職/高プロ,裁量,固定残業代有,出向,(大学・国研等)管理職/高プロ,(大学・国研等)裁量,その他"</formula1>
    </dataValidation>
    <dataValidation type="list" allowBlank="1" showInputMessage="1" showErrorMessage="1" sqref="N55:P55" xr:uid="{A3D24083-ED82-437D-A4A6-CB3A44DD3C9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537D6531-D0CC-41F6-96F8-9D5D13764538}">
      <formula1>0</formula1>
      <formula2>0.999988425925926</formula2>
    </dataValidation>
    <dataValidation type="time" operator="greaterThan" allowBlank="1" showInputMessage="1" showErrorMessage="1" errorTitle="時刻を入力して下さい。" error="0:01以上の時刻を入力して下さい。" sqref="G13:G43 E13:E43" xr:uid="{B47F2F42-9E4D-4B3A-82E9-199436F5DFA0}">
      <formula1>0</formula1>
    </dataValidation>
    <dataValidation type="list" allowBlank="1" showInputMessage="1" showErrorMessage="1" sqref="F1:H1" xr:uid="{E61332D3-5791-4996-A446-777B55194DB1}">
      <formula1>"委託業務従事日誌,助成事業従事日誌"</formula1>
    </dataValidation>
    <dataValidation type="list" allowBlank="1" showInputMessage="1" showErrorMessage="1" sqref="H2 Q2" xr:uid="{45CA9253-379A-4BAC-97D9-C7FF61F51913}">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 operator="containsText" id="{8F9AD5A9-2768-4846-9C1B-A308FE3CC5D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5CA90134-E705-4D7E-BC89-6E103783E9C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F703-CA9D-419D-9DFE-E7184EEAC09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1" style="323" customWidth="1" collapsed="1"/>
    <col min="47" max="104" width="11" style="323" customWidth="1"/>
    <col min="105" max="16384" width="9" style="1"/>
  </cols>
  <sheetData>
    <row r="1" spans="1:104" ht="17.100000000000001" customHeight="1" thickBot="1">
      <c r="A1" s="449" t="s">
        <v>166</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20</v>
      </c>
      <c r="C10" s="400" t="str">
        <f>"←稼働"&amp;F54&amp;"日
 + "&amp;"休暇"&amp;E54&amp;"日"</f>
        <v>←稼働20日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45778</v>
      </c>
      <c r="B13" s="45" t="str">
        <f>TEXT(A13,"aaa")</f>
        <v>木</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45779</v>
      </c>
      <c r="B14" s="46" t="str">
        <f>TEXT(A14,"aaa")</f>
        <v>金</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45780</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45781</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45782</v>
      </c>
      <c r="B17" s="46" t="str">
        <f t="shared" si="3"/>
        <v>月</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45783</v>
      </c>
      <c r="B18" s="47" t="str">
        <f t="shared" si="3"/>
        <v>火</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45784</v>
      </c>
      <c r="B19" s="47" t="str">
        <f>TEXT(A19,"aaa")</f>
        <v>水</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45785</v>
      </c>
      <c r="B20" s="46" t="str">
        <f>TEXT(A20,"aaa")</f>
        <v>木</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45786</v>
      </c>
      <c r="B21" s="46" t="str">
        <f t="shared" ref="B21:B43" si="6">TEXT(A21,"aaa")</f>
        <v>金</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45787</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45788</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45789</v>
      </c>
      <c r="B24" s="46" t="str">
        <f t="shared" si="6"/>
        <v>月</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45790</v>
      </c>
      <c r="B25" s="46" t="str">
        <f t="shared" si="6"/>
        <v>火</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45791</v>
      </c>
      <c r="B26" s="46" t="str">
        <f t="shared" si="6"/>
        <v>水</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45792</v>
      </c>
      <c r="B27" s="46" t="str">
        <f t="shared" si="6"/>
        <v>木</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45793</v>
      </c>
      <c r="B28" s="46" t="str">
        <f t="shared" si="6"/>
        <v>金</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45794</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45795</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45796</v>
      </c>
      <c r="B31" s="46" t="str">
        <f t="shared" si="6"/>
        <v>月</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45797</v>
      </c>
      <c r="B32" s="46" t="str">
        <f t="shared" si="6"/>
        <v>火</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45798</v>
      </c>
      <c r="B33" s="46" t="str">
        <f t="shared" si="6"/>
        <v>水</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45799</v>
      </c>
      <c r="B34" s="46" t="str">
        <f t="shared" si="6"/>
        <v>木</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45800</v>
      </c>
      <c r="B35" s="46" t="str">
        <f t="shared" si="6"/>
        <v>金</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45801</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45802</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45803</v>
      </c>
      <c r="B38" s="46" t="str">
        <f t="shared" si="6"/>
        <v>月</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45804</v>
      </c>
      <c r="B39" s="46" t="str">
        <f t="shared" si="6"/>
        <v>火</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45805</v>
      </c>
      <c r="B40" s="46" t="str">
        <f t="shared" si="6"/>
        <v>水</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45806</v>
      </c>
      <c r="B41" s="46" t="str">
        <f t="shared" si="6"/>
        <v>木</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45807</v>
      </c>
      <c r="B42" s="46" t="str">
        <f t="shared" si="6"/>
        <v>金</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45808</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k9lQwcay7kIWhl0yJLFzEDHwf6xkfXXdgWr+4PGFPdMb9m9eQRd6WWgzLONlf6DPDQJevsgYanw3acwSkL5LUA==" saltValue="bsFmMlWx0l7HsfXgfDd9jw=="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582" priority="37">
      <formula>OR($C13="休暇",$C13="休日")</formula>
    </cfRule>
  </conditionalFormatting>
  <conditionalFormatting sqref="B13:B43">
    <cfRule type="expression" dxfId="581" priority="85">
      <formula>$B13="土"</formula>
    </cfRule>
    <cfRule type="expression" dxfId="580" priority="84">
      <formula>$B13="日"</formula>
    </cfRule>
  </conditionalFormatting>
  <conditionalFormatting sqref="B64 B68 F68 B71">
    <cfRule type="expression" dxfId="579" priority="35">
      <formula>OR($N$54="管理職",$N$54="裁量労働制",$N$54="固定残業制")</formula>
    </cfRule>
  </conditionalFormatting>
  <conditionalFormatting sqref="B64 B68 F68">
    <cfRule type="expression" dxfId="578" priority="3">
      <formula>OR($N$54="(大学・国研等)管理職",$N$54="(大学・国研等)裁量労働制")</formula>
    </cfRule>
  </conditionalFormatting>
  <conditionalFormatting sqref="B76">
    <cfRule type="expression" dxfId="577" priority="15">
      <formula>OR($N$54="管理職",$N$54="裁量労働制")</formula>
    </cfRule>
  </conditionalFormatting>
  <conditionalFormatting sqref="B77">
    <cfRule type="expression" dxfId="576" priority="29">
      <formula>OR($N$54="管理職",$N$54="裁量労働制")</formula>
    </cfRule>
  </conditionalFormatting>
  <conditionalFormatting sqref="B80">
    <cfRule type="expression" dxfId="575" priority="27">
      <formula>$N$54="固定残業制"</formula>
    </cfRule>
  </conditionalFormatting>
  <conditionalFormatting sqref="B83 B87 B90">
    <cfRule type="expression" dxfId="574" priority="24">
      <formula>$N$54="固定残業制"</formula>
    </cfRule>
  </conditionalFormatting>
  <conditionalFormatting sqref="B84 B88 B91">
    <cfRule type="expression" dxfId="573" priority="21">
      <formula>$N$54="固定残業制"</formula>
    </cfRule>
  </conditionalFormatting>
  <conditionalFormatting sqref="B65:C65 B69:C69 F69 B72:C72 B78:C78">
    <cfRule type="expression" dxfId="572" priority="9">
      <formula>OR($N$54="管理職",$N$54="裁量労働制")</formula>
    </cfRule>
  </conditionalFormatting>
  <conditionalFormatting sqref="B65:C65 B69:C69 F69 B72:C72">
    <cfRule type="expression" dxfId="571" priority="33">
      <formula>OR($N$54="管理職",$N$54="裁量労働制",$N$54="固定残業制")</formula>
    </cfRule>
  </conditionalFormatting>
  <conditionalFormatting sqref="B65:C65 B69:C69 F69">
    <cfRule type="expression" dxfId="570" priority="2">
      <formula>OR($N$54="(大学・国研等)管理職",$N$54="(大学・国研等)裁量労働制")</formula>
    </cfRule>
  </conditionalFormatting>
  <conditionalFormatting sqref="B69:D69">
    <cfRule type="expression" dxfId="569" priority="7">
      <formula>OR($N$54="管理職",$N$54="裁量労働制",$N$54="固定残業制",$N$54="(大学・国研等)管理職",$N$54="(大学・国研等)裁量労働制")</formula>
    </cfRule>
  </conditionalFormatting>
  <conditionalFormatting sqref="C64 F64:O64 C68 G68:O68 C71:N71">
    <cfRule type="expression" dxfId="568" priority="14">
      <formula>OR($N$54="管理職",$N$54="裁量労働制",$N$54="固定残業制")</formula>
    </cfRule>
  </conditionalFormatting>
  <conditionalFormatting sqref="C80:L80">
    <cfRule type="expression" dxfId="567" priority="25">
      <formula>$N$54="固定残業制"</formula>
    </cfRule>
  </conditionalFormatting>
  <conditionalFormatting sqref="C83:L83 C90:N90 C87:E87">
    <cfRule type="expression" dxfId="566" priority="18">
      <formula>$N$54="固定残業制"</formula>
    </cfRule>
  </conditionalFormatting>
  <conditionalFormatting sqref="C84:L84 C88:L88 C91:N91">
    <cfRule type="expression" dxfId="565" priority="19">
      <formula>$N$54="固定残業制"</formula>
    </cfRule>
  </conditionalFormatting>
  <conditionalFormatting sqref="C76:N76">
    <cfRule type="expression" dxfId="564" priority="34">
      <formula>OR($N$54="管理職",$N$54="裁量労働制")</formula>
    </cfRule>
  </conditionalFormatting>
  <conditionalFormatting sqref="C78:N78">
    <cfRule type="expression" dxfId="563" priority="32">
      <formula>OR($N$54="管理職",$N$54="裁量労働制")</formula>
    </cfRule>
  </conditionalFormatting>
  <conditionalFormatting sqref="C64:O64 C68 G68:O68">
    <cfRule type="expression" dxfId="562" priority="12">
      <formula>OR($N$54="管理職",$N$54="裁量労働制",$N$54="固定残業制",$N$54="(大学・国研等)管理職",$N$54="(大学・国研等)裁量労働制")</formula>
    </cfRule>
  </conditionalFormatting>
  <conditionalFormatting sqref="D65">
    <cfRule type="expression" dxfId="561" priority="1">
      <formula>OR($N$54="(大学・国研等)管理職",$N$54="(大学・国研等)裁量労働制")</formula>
    </cfRule>
  </conditionalFormatting>
  <conditionalFormatting sqref="D65:O65 C69 G69:O69 C72:N72">
    <cfRule type="expression" dxfId="560" priority="11">
      <formula>OR($N$54="管理職",$N$54="裁量労働制",$N$54="固定残業制")</formula>
    </cfRule>
  </conditionalFormatting>
  <conditionalFormatting sqref="D65:O65 C69 G69:O69">
    <cfRule type="expression" dxfId="559" priority="5">
      <formula>OR($N$54="(大学・国研等)管理職",$N$54="(大学・国研等)裁量労働制")</formula>
    </cfRule>
  </conditionalFormatting>
  <conditionalFormatting sqref="E10:F10">
    <cfRule type="expression" dxfId="558" priority="75">
      <formula>OR(I9="管理職/高プロ",I9="固定残業代有",I9="(大学・国研等)管理職/高プロ")</formula>
    </cfRule>
  </conditionalFormatting>
  <conditionalFormatting sqref="F83:L83 H90:N90">
    <cfRule type="expression" dxfId="557" priority="6">
      <formula>$N$54="固定残業制"</formula>
    </cfRule>
  </conditionalFormatting>
  <conditionalFormatting sqref="F87:L87">
    <cfRule type="expression" dxfId="556" priority="20">
      <formula>$N$54="固定残業制"</formula>
    </cfRule>
  </conditionalFormatting>
  <conditionalFormatting sqref="F77:N77">
    <cfRule type="expression" dxfId="555" priority="16">
      <formula>OR($N$54="管理職",$N$54="裁量労働制")</formula>
    </cfRule>
  </conditionalFormatting>
  <conditionalFormatting sqref="G10">
    <cfRule type="expression" dxfId="554" priority="80">
      <formula>OR($I$9="管理職/高プロ",$I$9="固定残業代有",$I$9="(大学・国研等)管理職/高プロ")</formula>
    </cfRule>
  </conditionalFormatting>
  <conditionalFormatting sqref="H2">
    <cfRule type="expression" dxfId="553" priority="78">
      <formula>COUNTA($F$1)=1</formula>
    </cfRule>
  </conditionalFormatting>
  <conditionalFormatting sqref="H10">
    <cfRule type="expression" dxfId="552" priority="73">
      <formula>OR($I$9="管理職/高プロ",$I$9="裁量",$I$9="固定残業代有",$I$9="(大学・国研等)裁量")</formula>
    </cfRule>
  </conditionalFormatting>
  <conditionalFormatting sqref="I9:J9">
    <cfRule type="expression" dxfId="551" priority="81">
      <formula>COUNTA($F$1)=1</formula>
    </cfRule>
  </conditionalFormatting>
  <conditionalFormatting sqref="I1:M1">
    <cfRule type="expression" dxfId="550" priority="83">
      <formula>$I$1&lt;&gt;"-"</formula>
    </cfRule>
  </conditionalFormatting>
  <conditionalFormatting sqref="J10">
    <cfRule type="expression" dxfId="549" priority="74">
      <formula>OR($I$9="管理職/高プロ",$I$9="裁量",$I$9="固定残業代有",$I$9="(大学・国研等)裁量")</formula>
    </cfRule>
  </conditionalFormatting>
  <conditionalFormatting sqref="K10">
    <cfRule type="expression" dxfId="548" priority="76">
      <formula>OR($I$9="裁量",$I$9="固定残業代有",$I$9="(大学・国研等)裁量")</formula>
    </cfRule>
  </conditionalFormatting>
  <conditionalFormatting sqref="M80">
    <cfRule type="expression" dxfId="547" priority="26">
      <formula>$N$54="固定残業制"</formula>
    </cfRule>
  </conditionalFormatting>
  <conditionalFormatting sqref="M83 M87 O90">
    <cfRule type="expression" dxfId="546" priority="23">
      <formula>$N$54="固定残業制"</formula>
    </cfRule>
  </conditionalFormatting>
  <conditionalFormatting sqref="M84 M88 O91">
    <cfRule type="expression" dxfId="545" priority="22">
      <formula>$N$54="固定残業制"</formula>
    </cfRule>
  </conditionalFormatting>
  <conditionalFormatting sqref="N10">
    <cfRule type="expression" dxfId="544" priority="82">
      <formula>OR($I$9="裁量",$I$9="固定残業代有",$I$9="(大学・国研等)裁量")</formula>
    </cfRule>
  </conditionalFormatting>
  <conditionalFormatting sqref="O10">
    <cfRule type="expression" dxfId="543" priority="86">
      <formula>OR($H$2="あり",$Q$2="あり")</formula>
    </cfRule>
  </conditionalFormatting>
  <conditionalFormatting sqref="O76">
    <cfRule type="expression" dxfId="542" priority="31">
      <formula>OR($N$54="管理職",$N$54="裁量労働制")</formula>
    </cfRule>
  </conditionalFormatting>
  <conditionalFormatting sqref="O77">
    <cfRule type="expression" dxfId="541" priority="10">
      <formula>OR(,$N$54="管理職",$N$54="裁量労働制")</formula>
    </cfRule>
  </conditionalFormatting>
  <conditionalFormatting sqref="O78">
    <cfRule type="expression" dxfId="540" priority="28">
      <formula>OR($N$54="管理職",$N$54="裁量労働制")</formula>
    </cfRule>
  </conditionalFormatting>
  <conditionalFormatting sqref="O80 O84 O88">
    <cfRule type="expression" dxfId="539" priority="17">
      <formula>$N$54="固定残業制"</formula>
    </cfRule>
  </conditionalFormatting>
  <conditionalFormatting sqref="P64 D68 O68:P68">
    <cfRule type="expression" dxfId="538" priority="4">
      <formula>OR($N$54="(大学・国研等)管理職",$N$54="(大学・国研等)裁量労働制")</formula>
    </cfRule>
  </conditionalFormatting>
  <conditionalFormatting sqref="P64 D68 P68 O71">
    <cfRule type="expression" dxfId="537" priority="13">
      <formula>OR($N$54="管理職",$N$54="裁量労働制",$N$54="固定残業制")</formula>
    </cfRule>
  </conditionalFormatting>
  <conditionalFormatting sqref="P65 P69 O72">
    <cfRule type="expression" dxfId="536" priority="8">
      <formula>OR($N$54="管理職",$N$54="裁量労働制",$N$54="固定残業制")</formula>
    </cfRule>
  </conditionalFormatting>
  <conditionalFormatting sqref="P65 P69">
    <cfRule type="expression" dxfId="535" priority="30">
      <formula>OR($N$54="管理職",$N$54="裁量労働制",$N$54="(大学・国研等)管理職",$N$54="(大学・国研等)裁量労働制")</formula>
    </cfRule>
  </conditionalFormatting>
  <conditionalFormatting sqref="Q2">
    <cfRule type="expression" dxfId="534" priority="79">
      <formula>COUNTA($F$1)=1</formula>
    </cfRule>
  </conditionalFormatting>
  <conditionalFormatting sqref="Q10">
    <cfRule type="expression" dxfId="533" priority="87">
      <formula>OR($H$2="あり",$Q$2="あり")</formula>
    </cfRule>
  </conditionalFormatting>
  <conditionalFormatting sqref="AI1">
    <cfRule type="expression" dxfId="531" priority="89">
      <formula>COUNTIF(AI2:AI26,"○")=COUNTA($AH$2:$AH$26)</formula>
    </cfRule>
  </conditionalFormatting>
  <dataValidations count="8">
    <dataValidation type="custom" allowBlank="1" showInputMessage="1" showErrorMessage="1" sqref="I20" xr:uid="{29D5DF1C-3443-42D0-A917-F10F6C169441}">
      <formula1>IF($C20="休日",I20="",I20&gt;"*")</formula1>
    </dataValidation>
    <dataValidation type="list" allowBlank="1" showInputMessage="1" showErrorMessage="1" sqref="H2 Q2" xr:uid="{E18AA24F-F150-4991-AB01-367BF89E770E}">
      <formula1>"あり,なし"</formula1>
    </dataValidation>
    <dataValidation type="list" allowBlank="1" showInputMessage="1" showErrorMessage="1" sqref="F1:H1" xr:uid="{E805F840-0218-4AB7-B6C7-5ED99C72137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35930CA2-40B5-4F34-BE46-B7952D2412F1}">
      <formula1>0</formula1>
    </dataValidation>
    <dataValidation type="time" allowBlank="1" showInputMessage="1" showErrorMessage="1" errorTitle="時刻を入力してください。" error="0:00から23:59までの時刻が入力できます。" sqref="H13:H43 F13:F43 D13:D43" xr:uid="{60B04B01-4DCF-45AD-B298-1EFB14FBC953}">
      <formula1>0</formula1>
      <formula2>0.999988425925926</formula2>
    </dataValidation>
    <dataValidation type="list" allowBlank="1" showInputMessage="1" showErrorMessage="1" sqref="N55:P55" xr:uid="{D7C557D1-44E2-4330-B5F9-622A72057701}">
      <formula1>"管理職,裁量労働制,固定残業制,一般従業員,エフォート"</formula1>
    </dataValidation>
    <dataValidation type="list" imeMode="on" allowBlank="1" sqref="I9:J9" xr:uid="{A6AA8F3D-03E8-4335-A8AD-43E8358309B0}">
      <formula1>"通常勤務,管理職/高プロ,裁量,固定残業代有,出向,(大学・国研等)管理職/高プロ,(大学・国研等)裁量,その他"</formula1>
    </dataValidation>
    <dataValidation type="list" allowBlank="1" showInputMessage="1" showErrorMessage="1" sqref="C13:C43" xr:uid="{22BB87C8-C222-46DC-AAD8-2B09368386A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9EFC590D-BE9A-4DAF-BF9F-F959949FE1F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B12ADFA5-918B-4FBD-8648-BA23046ED10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A66F-1248-4566-85A5-E90F7DF3B894}">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167</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21</v>
      </c>
      <c r="C10" s="400" t="str">
        <f>"←稼働"&amp;F54&amp;"日
 + "&amp;"休暇"&amp;E54&amp;"日"</f>
        <v>←稼働21日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45809</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45810</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45811</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45812</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45813</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45814</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45815</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45816</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45817</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45818</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45819</v>
      </c>
      <c r="B23" s="46" t="str">
        <f t="shared" si="6"/>
        <v>水</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45820</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45821</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45822</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45823</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45824</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45825</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45826</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45827</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45828</v>
      </c>
      <c r="B32" s="46" t="str">
        <f t="shared" si="6"/>
        <v>金</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45829</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45830</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45831</v>
      </c>
      <c r="B35" s="46" t="str">
        <f t="shared" si="6"/>
        <v>月</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45832</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45833</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45834</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45835</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45836</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45837</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45838</v>
      </c>
      <c r="B42" s="46" t="str">
        <f t="shared" si="6"/>
        <v>月</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jdgY3/iTy8fPDzA+WxDlvDSC0bZroANDmqi7+XCGuirQFHZjiVr8Zmzdew9M3Jbk+9xWsOWI/rQe76XEZ+oPEA==" saltValue="RbPArJR0/sAME6YKT5ke/A=="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529" priority="37">
      <formula>OR($C13="休暇",$C13="休日")</formula>
    </cfRule>
  </conditionalFormatting>
  <conditionalFormatting sqref="B13:B43">
    <cfRule type="expression" dxfId="528" priority="85">
      <formula>$B13="土"</formula>
    </cfRule>
    <cfRule type="expression" dxfId="527" priority="84">
      <formula>$B13="日"</formula>
    </cfRule>
  </conditionalFormatting>
  <conditionalFormatting sqref="B64 B68 F68 B71">
    <cfRule type="expression" dxfId="526" priority="35">
      <formula>OR($N$54="管理職",$N$54="裁量労働制",$N$54="固定残業制")</formula>
    </cfRule>
  </conditionalFormatting>
  <conditionalFormatting sqref="B64 B68 F68">
    <cfRule type="expression" dxfId="525" priority="3">
      <formula>OR($N$54="(大学・国研等)管理職",$N$54="(大学・国研等)裁量労働制")</formula>
    </cfRule>
  </conditionalFormatting>
  <conditionalFormatting sqref="B76">
    <cfRule type="expression" dxfId="524" priority="15">
      <formula>OR($N$54="管理職",$N$54="裁量労働制")</formula>
    </cfRule>
  </conditionalFormatting>
  <conditionalFormatting sqref="B77">
    <cfRule type="expression" dxfId="523" priority="29">
      <formula>OR($N$54="管理職",$N$54="裁量労働制")</formula>
    </cfRule>
  </conditionalFormatting>
  <conditionalFormatting sqref="B80">
    <cfRule type="expression" dxfId="522" priority="27">
      <formula>$N$54="固定残業制"</formula>
    </cfRule>
  </conditionalFormatting>
  <conditionalFormatting sqref="B83 B87 B90">
    <cfRule type="expression" dxfId="521" priority="24">
      <formula>$N$54="固定残業制"</formula>
    </cfRule>
  </conditionalFormatting>
  <conditionalFormatting sqref="B84 B88 B91">
    <cfRule type="expression" dxfId="520" priority="21">
      <formula>$N$54="固定残業制"</formula>
    </cfRule>
  </conditionalFormatting>
  <conditionalFormatting sqref="B65:C65 B69:C69 F69 B72:C72 B78:C78">
    <cfRule type="expression" dxfId="519" priority="9">
      <formula>OR($N$54="管理職",$N$54="裁量労働制")</formula>
    </cfRule>
  </conditionalFormatting>
  <conditionalFormatting sqref="B65:C65 B69:C69 F69 B72:C72">
    <cfRule type="expression" dxfId="518" priority="33">
      <formula>OR($N$54="管理職",$N$54="裁量労働制",$N$54="固定残業制")</formula>
    </cfRule>
  </conditionalFormatting>
  <conditionalFormatting sqref="B65:C65 B69:C69 F69">
    <cfRule type="expression" dxfId="517" priority="2">
      <formula>OR($N$54="(大学・国研等)管理職",$N$54="(大学・国研等)裁量労働制")</formula>
    </cfRule>
  </conditionalFormatting>
  <conditionalFormatting sqref="B69:D69">
    <cfRule type="expression" dxfId="516" priority="7">
      <formula>OR($N$54="管理職",$N$54="裁量労働制",$N$54="固定残業制",$N$54="(大学・国研等)管理職",$N$54="(大学・国研等)裁量労働制")</formula>
    </cfRule>
  </conditionalFormatting>
  <conditionalFormatting sqref="C64 F64:O64 C68 G68:O68 C71:N71">
    <cfRule type="expression" dxfId="515" priority="14">
      <formula>OR($N$54="管理職",$N$54="裁量労働制",$N$54="固定残業制")</formula>
    </cfRule>
  </conditionalFormatting>
  <conditionalFormatting sqref="C80:L80">
    <cfRule type="expression" dxfId="514" priority="25">
      <formula>$N$54="固定残業制"</formula>
    </cfRule>
  </conditionalFormatting>
  <conditionalFormatting sqref="C83:L83 C90:N90 C87:E87">
    <cfRule type="expression" dxfId="513" priority="18">
      <formula>$N$54="固定残業制"</formula>
    </cfRule>
  </conditionalFormatting>
  <conditionalFormatting sqref="C84:L84 C88:L88 C91:N91">
    <cfRule type="expression" dxfId="512" priority="19">
      <formula>$N$54="固定残業制"</formula>
    </cfRule>
  </conditionalFormatting>
  <conditionalFormatting sqref="C76:N76">
    <cfRule type="expression" dxfId="511" priority="34">
      <formula>OR($N$54="管理職",$N$54="裁量労働制")</formula>
    </cfRule>
  </conditionalFormatting>
  <conditionalFormatting sqref="C78:N78">
    <cfRule type="expression" dxfId="510" priority="32">
      <formula>OR($N$54="管理職",$N$54="裁量労働制")</formula>
    </cfRule>
  </conditionalFormatting>
  <conditionalFormatting sqref="C64:O64 C68 G68:O68">
    <cfRule type="expression" dxfId="509" priority="12">
      <formula>OR($N$54="管理職",$N$54="裁量労働制",$N$54="固定残業制",$N$54="(大学・国研等)管理職",$N$54="(大学・国研等)裁量労働制")</formula>
    </cfRule>
  </conditionalFormatting>
  <conditionalFormatting sqref="D65">
    <cfRule type="expression" dxfId="508" priority="1">
      <formula>OR($N$54="(大学・国研等)管理職",$N$54="(大学・国研等)裁量労働制")</formula>
    </cfRule>
  </conditionalFormatting>
  <conditionalFormatting sqref="D65:O65 C69 G69:O69 C72:N72">
    <cfRule type="expression" dxfId="507" priority="11">
      <formula>OR($N$54="管理職",$N$54="裁量労働制",$N$54="固定残業制")</formula>
    </cfRule>
  </conditionalFormatting>
  <conditionalFormatting sqref="D65:O65 C69 G69:O69">
    <cfRule type="expression" dxfId="506" priority="5">
      <formula>OR($N$54="(大学・国研等)管理職",$N$54="(大学・国研等)裁量労働制")</formula>
    </cfRule>
  </conditionalFormatting>
  <conditionalFormatting sqref="E10:F10">
    <cfRule type="expression" dxfId="505" priority="75">
      <formula>OR(I9="管理職/高プロ",I9="固定残業代有",I9="(大学・国研等)管理職/高プロ")</formula>
    </cfRule>
  </conditionalFormatting>
  <conditionalFormatting sqref="F83:L83 H90:N90">
    <cfRule type="expression" dxfId="504" priority="6">
      <formula>$N$54="固定残業制"</formula>
    </cfRule>
  </conditionalFormatting>
  <conditionalFormatting sqref="F87:L87">
    <cfRule type="expression" dxfId="503" priority="20">
      <formula>$N$54="固定残業制"</formula>
    </cfRule>
  </conditionalFormatting>
  <conditionalFormatting sqref="F77:N77">
    <cfRule type="expression" dxfId="502" priority="16">
      <formula>OR($N$54="管理職",$N$54="裁量労働制")</formula>
    </cfRule>
  </conditionalFormatting>
  <conditionalFormatting sqref="G10">
    <cfRule type="expression" dxfId="501" priority="80">
      <formula>OR($I$9="管理職/高プロ",$I$9="固定残業代有",$I$9="(大学・国研等)管理職/高プロ")</formula>
    </cfRule>
  </conditionalFormatting>
  <conditionalFormatting sqref="H2">
    <cfRule type="expression" dxfId="500" priority="78">
      <formula>COUNTA($F$1)=1</formula>
    </cfRule>
  </conditionalFormatting>
  <conditionalFormatting sqref="H10">
    <cfRule type="expression" dxfId="499" priority="73">
      <formula>OR($I$9="管理職/高プロ",$I$9="裁量",$I$9="固定残業代有",$I$9="(大学・国研等)裁量")</formula>
    </cfRule>
  </conditionalFormatting>
  <conditionalFormatting sqref="I9:J9">
    <cfRule type="expression" dxfId="498" priority="81">
      <formula>COUNTA($F$1)=1</formula>
    </cfRule>
  </conditionalFormatting>
  <conditionalFormatting sqref="I1:M1">
    <cfRule type="expression" dxfId="497" priority="83">
      <formula>$I$1&lt;&gt;"-"</formula>
    </cfRule>
  </conditionalFormatting>
  <conditionalFormatting sqref="J10">
    <cfRule type="expression" dxfId="496" priority="74">
      <formula>OR($I$9="管理職/高プロ",$I$9="裁量",$I$9="固定残業代有",$I$9="(大学・国研等)裁量")</formula>
    </cfRule>
  </conditionalFormatting>
  <conditionalFormatting sqref="K10">
    <cfRule type="expression" dxfId="495" priority="76">
      <formula>OR($I$9="裁量",$I$9="固定残業代有",$I$9="(大学・国研等)裁量")</formula>
    </cfRule>
  </conditionalFormatting>
  <conditionalFormatting sqref="M80">
    <cfRule type="expression" dxfId="494" priority="26">
      <formula>$N$54="固定残業制"</formula>
    </cfRule>
  </conditionalFormatting>
  <conditionalFormatting sqref="M83 M87 O90">
    <cfRule type="expression" dxfId="493" priority="23">
      <formula>$N$54="固定残業制"</formula>
    </cfRule>
  </conditionalFormatting>
  <conditionalFormatting sqref="M84 M88 O91">
    <cfRule type="expression" dxfId="492" priority="22">
      <formula>$N$54="固定残業制"</formula>
    </cfRule>
  </conditionalFormatting>
  <conditionalFormatting sqref="N10">
    <cfRule type="expression" dxfId="491" priority="82">
      <formula>OR($I$9="裁量",$I$9="固定残業代有",$I$9="(大学・国研等)裁量")</formula>
    </cfRule>
  </conditionalFormatting>
  <conditionalFormatting sqref="O10">
    <cfRule type="expression" dxfId="490" priority="86">
      <formula>OR($H$2="あり",$Q$2="あり")</formula>
    </cfRule>
  </conditionalFormatting>
  <conditionalFormatting sqref="O76">
    <cfRule type="expression" dxfId="489" priority="31">
      <formula>OR($N$54="管理職",$N$54="裁量労働制")</formula>
    </cfRule>
  </conditionalFormatting>
  <conditionalFormatting sqref="O77">
    <cfRule type="expression" dxfId="488" priority="10">
      <formula>OR(,$N$54="管理職",$N$54="裁量労働制")</formula>
    </cfRule>
  </conditionalFormatting>
  <conditionalFormatting sqref="O78">
    <cfRule type="expression" dxfId="487" priority="28">
      <formula>OR($N$54="管理職",$N$54="裁量労働制")</formula>
    </cfRule>
  </conditionalFormatting>
  <conditionalFormatting sqref="O80 O84 O88">
    <cfRule type="expression" dxfId="486" priority="17">
      <formula>$N$54="固定残業制"</formula>
    </cfRule>
  </conditionalFormatting>
  <conditionalFormatting sqref="P64 D68 O68:P68">
    <cfRule type="expression" dxfId="485" priority="4">
      <formula>OR($N$54="(大学・国研等)管理職",$N$54="(大学・国研等)裁量労働制")</formula>
    </cfRule>
  </conditionalFormatting>
  <conditionalFormatting sqref="P64 D68 P68 O71">
    <cfRule type="expression" dxfId="484" priority="13">
      <formula>OR($N$54="管理職",$N$54="裁量労働制",$N$54="固定残業制")</formula>
    </cfRule>
  </conditionalFormatting>
  <conditionalFormatting sqref="P65 P69 O72">
    <cfRule type="expression" dxfId="483" priority="8">
      <formula>OR($N$54="管理職",$N$54="裁量労働制",$N$54="固定残業制")</formula>
    </cfRule>
  </conditionalFormatting>
  <conditionalFormatting sqref="P65 P69">
    <cfRule type="expression" dxfId="482" priority="30">
      <formula>OR($N$54="管理職",$N$54="裁量労働制",$N$54="(大学・国研等)管理職",$N$54="(大学・国研等)裁量労働制")</formula>
    </cfRule>
  </conditionalFormatting>
  <conditionalFormatting sqref="Q2">
    <cfRule type="expression" dxfId="481" priority="79">
      <formula>COUNTA($F$1)=1</formula>
    </cfRule>
  </conditionalFormatting>
  <conditionalFormatting sqref="Q10">
    <cfRule type="expression" dxfId="480" priority="87">
      <formula>OR($H$2="あり",$Q$2="あり")</formula>
    </cfRule>
  </conditionalFormatting>
  <conditionalFormatting sqref="AI1">
    <cfRule type="expression" dxfId="478" priority="89">
      <formula>COUNTIF(AI2:AI26,"○")=COUNTA($AH$2:$AH$26)</formula>
    </cfRule>
  </conditionalFormatting>
  <dataValidations count="8">
    <dataValidation type="custom" allowBlank="1" showInputMessage="1" showErrorMessage="1" sqref="I20" xr:uid="{8E8214FF-3C66-4D05-B403-B3CEE07742A8}">
      <formula1>IF($C20="休日",I20="",I20&gt;"*")</formula1>
    </dataValidation>
    <dataValidation type="list" allowBlank="1" showInputMessage="1" showErrorMessage="1" sqref="H2 Q2" xr:uid="{37ED32E2-D078-4CC7-AEE8-DBD15B7ACA7F}">
      <formula1>"あり,なし"</formula1>
    </dataValidation>
    <dataValidation type="list" allowBlank="1" showInputMessage="1" showErrorMessage="1" sqref="F1:H1" xr:uid="{C0EB8B60-7F5B-4C56-B758-24AD9D130740}">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AFA670B-3FD2-4FA8-9D9B-81C62359331D}">
      <formula1>0</formula1>
    </dataValidation>
    <dataValidation type="time" allowBlank="1" showInputMessage="1" showErrorMessage="1" errorTitle="時刻を入力してください。" error="0:00から23:59までの時刻が入力できます。" sqref="H13:H43 F13:F43 D13:D43" xr:uid="{A91EC140-6685-47CC-9A85-C5041E90A581}">
      <formula1>0</formula1>
      <formula2>0.999988425925926</formula2>
    </dataValidation>
    <dataValidation type="list" allowBlank="1" showInputMessage="1" showErrorMessage="1" sqref="N55:P55" xr:uid="{04B2681C-1213-4E4C-967A-5DC27F1A316F}">
      <formula1>"管理職,裁量労働制,固定残業制,一般従業員,エフォート"</formula1>
    </dataValidation>
    <dataValidation type="list" imeMode="on" allowBlank="1" sqref="I9:J9" xr:uid="{222DF4D7-CD76-4E6F-913D-F3CB76CB2D1A}">
      <formula1>"通常勤務,管理職/高プロ,裁量,固定残業代有,出向,(大学・国研等)管理職/高プロ,(大学・国研等)裁量,その他"</formula1>
    </dataValidation>
    <dataValidation type="list" allowBlank="1" showInputMessage="1" showErrorMessage="1" sqref="C13:C43" xr:uid="{153EEB84-71F1-4689-A799-476A23D21B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D9B39A5-6C52-49CA-914B-255052EFB498}">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91685AD-4373-471D-AA43-9EA8A9230B5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B9C6-5C27-4FE0-9D22-19A799ED252B}">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168</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22</v>
      </c>
      <c r="C10" s="400" t="str">
        <f>"←稼働"&amp;F54&amp;"日
 + "&amp;"休暇"&amp;E54&amp;"日"</f>
        <v>←稼働22日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45839</v>
      </c>
      <c r="B13" s="45" t="str">
        <f>TEXT(A13,"aaa")</f>
        <v>火</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45840</v>
      </c>
      <c r="B14" s="46" t="str">
        <f>TEXT(A14,"aaa")</f>
        <v>水</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45841</v>
      </c>
      <c r="B15" s="46" t="str">
        <f t="shared" ref="B15:B18" si="3">TEXT(A15,"aaa")</f>
        <v>木</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45842</v>
      </c>
      <c r="B16" s="46" t="str">
        <f t="shared" si="3"/>
        <v>金</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45843</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45844</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45845</v>
      </c>
      <c r="B19" s="47" t="str">
        <f>TEXT(A19,"aaa")</f>
        <v>月</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45846</v>
      </c>
      <c r="B20" s="46" t="str">
        <f>TEXT(A20,"aaa")</f>
        <v>火</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45847</v>
      </c>
      <c r="B21" s="46" t="str">
        <f t="shared" ref="B21:B43" si="6">TEXT(A21,"aaa")</f>
        <v>水</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45848</v>
      </c>
      <c r="B22" s="46" t="str">
        <f t="shared" si="6"/>
        <v>木</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45849</v>
      </c>
      <c r="B23" s="46" t="str">
        <f t="shared" si="6"/>
        <v>金</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45850</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45851</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45852</v>
      </c>
      <c r="B26" s="46" t="str">
        <f t="shared" si="6"/>
        <v>月</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45853</v>
      </c>
      <c r="B27" s="46" t="str">
        <f t="shared" si="6"/>
        <v>火</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45854</v>
      </c>
      <c r="B28" s="46" t="str">
        <f t="shared" si="6"/>
        <v>水</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45855</v>
      </c>
      <c r="B29" s="46" t="str">
        <f t="shared" si="6"/>
        <v>木</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45856</v>
      </c>
      <c r="B30" s="46" t="str">
        <f t="shared" si="6"/>
        <v>金</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45857</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45858</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45859</v>
      </c>
      <c r="B33" s="46" t="str">
        <f t="shared" si="6"/>
        <v>月</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45860</v>
      </c>
      <c r="B34" s="46" t="str">
        <f t="shared" si="6"/>
        <v>火</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45861</v>
      </c>
      <c r="B35" s="46" t="str">
        <f t="shared" si="6"/>
        <v>水</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45862</v>
      </c>
      <c r="B36" s="46" t="str">
        <f t="shared" si="6"/>
        <v>木</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45863</v>
      </c>
      <c r="B37" s="46" t="str">
        <f t="shared" si="6"/>
        <v>金</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45864</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45865</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45866</v>
      </c>
      <c r="B40" s="46" t="str">
        <f t="shared" si="6"/>
        <v>月</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45867</v>
      </c>
      <c r="B41" s="46" t="str">
        <f t="shared" si="6"/>
        <v>火</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45868</v>
      </c>
      <c r="B42" s="46" t="str">
        <f t="shared" si="6"/>
        <v>水</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45869</v>
      </c>
      <c r="B43" s="48" t="str">
        <f t="shared" si="6"/>
        <v>木</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22</v>
      </c>
      <c r="B54" s="220">
        <f>G10</f>
        <v>0</v>
      </c>
      <c r="C54" s="220"/>
      <c r="D54" s="221">
        <f>N10</f>
        <v>0</v>
      </c>
      <c r="E54" s="221">
        <f>COUNTIF($C$13:$C$43,"休暇")</f>
        <v>0</v>
      </c>
      <c r="F54" s="222">
        <f>A54-E54</f>
        <v>22</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22</v>
      </c>
      <c r="B56" s="220">
        <f>B54</f>
        <v>0</v>
      </c>
      <c r="C56" s="220"/>
      <c r="D56" s="230"/>
      <c r="E56" s="221">
        <f>E54</f>
        <v>0</v>
      </c>
      <c r="F56" s="222">
        <f>A56-E56</f>
        <v>22</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22</v>
      </c>
      <c r="B57" s="220">
        <f>B54</f>
        <v>0</v>
      </c>
      <c r="C57" s="220"/>
      <c r="D57" s="231">
        <f>D54</f>
        <v>0</v>
      </c>
      <c r="E57" s="221">
        <f>E54</f>
        <v>0</v>
      </c>
      <c r="F57" s="222">
        <f>A57-E57</f>
        <v>22</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22</v>
      </c>
      <c r="B58" s="220">
        <f>B54</f>
        <v>0</v>
      </c>
      <c r="C58" s="220"/>
      <c r="D58" s="231">
        <f>D54</f>
        <v>0</v>
      </c>
      <c r="E58" s="221">
        <f>E54</f>
        <v>0</v>
      </c>
      <c r="F58" s="222">
        <f>A58-E58</f>
        <v>22</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22</v>
      </c>
      <c r="B60" s="220">
        <f>B54</f>
        <v>0</v>
      </c>
      <c r="C60" s="220"/>
      <c r="D60" s="231"/>
      <c r="E60" s="221">
        <f>E54</f>
        <v>0</v>
      </c>
      <c r="F60" s="222">
        <f>A60-E60</f>
        <v>22</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22</v>
      </c>
      <c r="B61" s="220">
        <f>B54</f>
        <v>0</v>
      </c>
      <c r="C61" s="220"/>
      <c r="D61" s="231">
        <f>D54</f>
        <v>0</v>
      </c>
      <c r="E61" s="221">
        <f>E54</f>
        <v>0</v>
      </c>
      <c r="F61" s="222">
        <f>A61-E61</f>
        <v>22</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22</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22</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22</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22</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22</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22</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22</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22</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JSfIMPUddkc3YX8mbXmr68M0intO1LWBjKTat2bDHcwYxNOG2gLUwolIF0SoKZ4U0P8vjsS8RCaC7mGucPjBKA==" saltValue="VJr6DNMNqJaVP4L8CbIEOA=="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476" priority="37">
      <formula>OR($C13="休暇",$C13="休日")</formula>
    </cfRule>
  </conditionalFormatting>
  <conditionalFormatting sqref="B13:B43">
    <cfRule type="expression" dxfId="475" priority="85">
      <formula>$B13="土"</formula>
    </cfRule>
    <cfRule type="expression" dxfId="474" priority="84">
      <formula>$B13="日"</formula>
    </cfRule>
  </conditionalFormatting>
  <conditionalFormatting sqref="B64 B68 F68 B71">
    <cfRule type="expression" dxfId="473" priority="35">
      <formula>OR($N$54="管理職",$N$54="裁量労働制",$N$54="固定残業制")</formula>
    </cfRule>
  </conditionalFormatting>
  <conditionalFormatting sqref="B64 B68 F68">
    <cfRule type="expression" dxfId="472" priority="3">
      <formula>OR($N$54="(大学・国研等)管理職",$N$54="(大学・国研等)裁量労働制")</formula>
    </cfRule>
  </conditionalFormatting>
  <conditionalFormatting sqref="B76">
    <cfRule type="expression" dxfId="471" priority="15">
      <formula>OR($N$54="管理職",$N$54="裁量労働制")</formula>
    </cfRule>
  </conditionalFormatting>
  <conditionalFormatting sqref="B77">
    <cfRule type="expression" dxfId="470" priority="29">
      <formula>OR($N$54="管理職",$N$54="裁量労働制")</formula>
    </cfRule>
  </conditionalFormatting>
  <conditionalFormatting sqref="B80">
    <cfRule type="expression" dxfId="469" priority="27">
      <formula>$N$54="固定残業制"</formula>
    </cfRule>
  </conditionalFormatting>
  <conditionalFormatting sqref="B83 B87 B90">
    <cfRule type="expression" dxfId="468" priority="24">
      <formula>$N$54="固定残業制"</formula>
    </cfRule>
  </conditionalFormatting>
  <conditionalFormatting sqref="B84 B88 B91">
    <cfRule type="expression" dxfId="467" priority="21">
      <formula>$N$54="固定残業制"</formula>
    </cfRule>
  </conditionalFormatting>
  <conditionalFormatting sqref="B65:C65 B69:C69 F69 B72:C72 B78:C78">
    <cfRule type="expression" dxfId="466" priority="9">
      <formula>OR($N$54="管理職",$N$54="裁量労働制")</formula>
    </cfRule>
  </conditionalFormatting>
  <conditionalFormatting sqref="B65:C65 B69:C69 F69 B72:C72">
    <cfRule type="expression" dxfId="465" priority="33">
      <formula>OR($N$54="管理職",$N$54="裁量労働制",$N$54="固定残業制")</formula>
    </cfRule>
  </conditionalFormatting>
  <conditionalFormatting sqref="B65:C65 B69:C69 F69">
    <cfRule type="expression" dxfId="464" priority="2">
      <formula>OR($N$54="(大学・国研等)管理職",$N$54="(大学・国研等)裁量労働制")</formula>
    </cfRule>
  </conditionalFormatting>
  <conditionalFormatting sqref="B69:D69">
    <cfRule type="expression" dxfId="463" priority="7">
      <formula>OR($N$54="管理職",$N$54="裁量労働制",$N$54="固定残業制",$N$54="(大学・国研等)管理職",$N$54="(大学・国研等)裁量労働制")</formula>
    </cfRule>
  </conditionalFormatting>
  <conditionalFormatting sqref="C64 F64:O64 C68 G68:O68 C71:N71">
    <cfRule type="expression" dxfId="462" priority="14">
      <formula>OR($N$54="管理職",$N$54="裁量労働制",$N$54="固定残業制")</formula>
    </cfRule>
  </conditionalFormatting>
  <conditionalFormatting sqref="C80:L80">
    <cfRule type="expression" dxfId="461" priority="25">
      <formula>$N$54="固定残業制"</formula>
    </cfRule>
  </conditionalFormatting>
  <conditionalFormatting sqref="C83:L83 C90:N90 C87:E87">
    <cfRule type="expression" dxfId="460" priority="18">
      <formula>$N$54="固定残業制"</formula>
    </cfRule>
  </conditionalFormatting>
  <conditionalFormatting sqref="C84:L84 C88:L88 C91:N91">
    <cfRule type="expression" dxfId="459" priority="19">
      <formula>$N$54="固定残業制"</formula>
    </cfRule>
  </conditionalFormatting>
  <conditionalFormatting sqref="C76:N76">
    <cfRule type="expression" dxfId="458" priority="34">
      <formula>OR($N$54="管理職",$N$54="裁量労働制")</formula>
    </cfRule>
  </conditionalFormatting>
  <conditionalFormatting sqref="C78:N78">
    <cfRule type="expression" dxfId="457" priority="32">
      <formula>OR($N$54="管理職",$N$54="裁量労働制")</formula>
    </cfRule>
  </conditionalFormatting>
  <conditionalFormatting sqref="C64:O64 C68 G68:O68">
    <cfRule type="expression" dxfId="456" priority="12">
      <formula>OR($N$54="管理職",$N$54="裁量労働制",$N$54="固定残業制",$N$54="(大学・国研等)管理職",$N$54="(大学・国研等)裁量労働制")</formula>
    </cfRule>
  </conditionalFormatting>
  <conditionalFormatting sqref="D65">
    <cfRule type="expression" dxfId="455" priority="1">
      <formula>OR($N$54="(大学・国研等)管理職",$N$54="(大学・国研等)裁量労働制")</formula>
    </cfRule>
  </conditionalFormatting>
  <conditionalFormatting sqref="D65:O65 C69 G69:O69 C72:N72">
    <cfRule type="expression" dxfId="454" priority="11">
      <formula>OR($N$54="管理職",$N$54="裁量労働制",$N$54="固定残業制")</formula>
    </cfRule>
  </conditionalFormatting>
  <conditionalFormatting sqref="D65:O65 C69 G69:O69">
    <cfRule type="expression" dxfId="453" priority="5">
      <formula>OR($N$54="(大学・国研等)管理職",$N$54="(大学・国研等)裁量労働制")</formula>
    </cfRule>
  </conditionalFormatting>
  <conditionalFormatting sqref="E10:F10">
    <cfRule type="expression" dxfId="452" priority="75">
      <formula>OR(I9="管理職/高プロ",I9="固定残業代有",I9="(大学・国研等)管理職/高プロ")</formula>
    </cfRule>
  </conditionalFormatting>
  <conditionalFormatting sqref="F83:L83 H90:N90">
    <cfRule type="expression" dxfId="451" priority="6">
      <formula>$N$54="固定残業制"</formula>
    </cfRule>
  </conditionalFormatting>
  <conditionalFormatting sqref="F87:L87">
    <cfRule type="expression" dxfId="450" priority="20">
      <formula>$N$54="固定残業制"</formula>
    </cfRule>
  </conditionalFormatting>
  <conditionalFormatting sqref="F77:N77">
    <cfRule type="expression" dxfId="449" priority="16">
      <formula>OR($N$54="管理職",$N$54="裁量労働制")</formula>
    </cfRule>
  </conditionalFormatting>
  <conditionalFormatting sqref="G10">
    <cfRule type="expression" dxfId="448" priority="80">
      <formula>OR($I$9="管理職/高プロ",$I$9="固定残業代有",$I$9="(大学・国研等)管理職/高プロ")</formula>
    </cfRule>
  </conditionalFormatting>
  <conditionalFormatting sqref="H2">
    <cfRule type="expression" dxfId="447" priority="78">
      <formula>COUNTA($F$1)=1</formula>
    </cfRule>
  </conditionalFormatting>
  <conditionalFormatting sqref="H10">
    <cfRule type="expression" dxfId="446" priority="73">
      <formula>OR($I$9="管理職/高プロ",$I$9="裁量",$I$9="固定残業代有",$I$9="(大学・国研等)裁量")</formula>
    </cfRule>
  </conditionalFormatting>
  <conditionalFormatting sqref="I9:J9">
    <cfRule type="expression" dxfId="445" priority="81">
      <formula>COUNTA($F$1)=1</formula>
    </cfRule>
  </conditionalFormatting>
  <conditionalFormatting sqref="I1:M1">
    <cfRule type="expression" dxfId="444" priority="83">
      <formula>$I$1&lt;&gt;"-"</formula>
    </cfRule>
  </conditionalFormatting>
  <conditionalFormatting sqref="J10">
    <cfRule type="expression" dxfId="443" priority="74">
      <formula>OR($I$9="管理職/高プロ",$I$9="裁量",$I$9="固定残業代有",$I$9="(大学・国研等)裁量")</formula>
    </cfRule>
  </conditionalFormatting>
  <conditionalFormatting sqref="K10">
    <cfRule type="expression" dxfId="442" priority="76">
      <formula>OR($I$9="裁量",$I$9="固定残業代有",$I$9="(大学・国研等)裁量")</formula>
    </cfRule>
  </conditionalFormatting>
  <conditionalFormatting sqref="M80">
    <cfRule type="expression" dxfId="441" priority="26">
      <formula>$N$54="固定残業制"</formula>
    </cfRule>
  </conditionalFormatting>
  <conditionalFormatting sqref="M83 M87 O90">
    <cfRule type="expression" dxfId="440" priority="23">
      <formula>$N$54="固定残業制"</formula>
    </cfRule>
  </conditionalFormatting>
  <conditionalFormatting sqref="M84 M88 O91">
    <cfRule type="expression" dxfId="439" priority="22">
      <formula>$N$54="固定残業制"</formula>
    </cfRule>
  </conditionalFormatting>
  <conditionalFormatting sqref="N10">
    <cfRule type="expression" dxfId="438" priority="82">
      <formula>OR($I$9="裁量",$I$9="固定残業代有",$I$9="(大学・国研等)裁量")</formula>
    </cfRule>
  </conditionalFormatting>
  <conditionalFormatting sqref="O10">
    <cfRule type="expression" dxfId="437" priority="86">
      <formula>OR($H$2="あり",$Q$2="あり")</formula>
    </cfRule>
  </conditionalFormatting>
  <conditionalFormatting sqref="O76">
    <cfRule type="expression" dxfId="436" priority="31">
      <formula>OR($N$54="管理職",$N$54="裁量労働制")</formula>
    </cfRule>
  </conditionalFormatting>
  <conditionalFormatting sqref="O77">
    <cfRule type="expression" dxfId="435" priority="10">
      <formula>OR(,$N$54="管理職",$N$54="裁量労働制")</formula>
    </cfRule>
  </conditionalFormatting>
  <conditionalFormatting sqref="O78">
    <cfRule type="expression" dxfId="434" priority="28">
      <formula>OR($N$54="管理職",$N$54="裁量労働制")</formula>
    </cfRule>
  </conditionalFormatting>
  <conditionalFormatting sqref="O80 O84 O88">
    <cfRule type="expression" dxfId="433" priority="17">
      <formula>$N$54="固定残業制"</formula>
    </cfRule>
  </conditionalFormatting>
  <conditionalFormatting sqref="P64 D68 O68:P68">
    <cfRule type="expression" dxfId="432" priority="4">
      <formula>OR($N$54="(大学・国研等)管理職",$N$54="(大学・国研等)裁量労働制")</formula>
    </cfRule>
  </conditionalFormatting>
  <conditionalFormatting sqref="P64 D68 P68 O71">
    <cfRule type="expression" dxfId="431" priority="13">
      <formula>OR($N$54="管理職",$N$54="裁量労働制",$N$54="固定残業制")</formula>
    </cfRule>
  </conditionalFormatting>
  <conditionalFormatting sqref="P65 P69 O72">
    <cfRule type="expression" dxfId="430" priority="8">
      <formula>OR($N$54="管理職",$N$54="裁量労働制",$N$54="固定残業制")</formula>
    </cfRule>
  </conditionalFormatting>
  <conditionalFormatting sqref="P65 P69">
    <cfRule type="expression" dxfId="429" priority="30">
      <formula>OR($N$54="管理職",$N$54="裁量労働制",$N$54="(大学・国研等)管理職",$N$54="(大学・国研等)裁量労働制")</formula>
    </cfRule>
  </conditionalFormatting>
  <conditionalFormatting sqref="Q2">
    <cfRule type="expression" dxfId="428" priority="79">
      <formula>COUNTA($F$1)=1</formula>
    </cfRule>
  </conditionalFormatting>
  <conditionalFormatting sqref="Q10">
    <cfRule type="expression" dxfId="427" priority="87">
      <formula>OR($H$2="あり",$Q$2="あり")</formula>
    </cfRule>
  </conditionalFormatting>
  <conditionalFormatting sqref="AI1">
    <cfRule type="expression" dxfId="425" priority="89">
      <formula>COUNTIF(AI2:AI26,"○")=COUNTA($AH$2:$AH$26)</formula>
    </cfRule>
  </conditionalFormatting>
  <dataValidations count="8">
    <dataValidation type="custom" allowBlank="1" showInputMessage="1" showErrorMessage="1" sqref="I20" xr:uid="{E6F4345D-D368-4D6E-B92A-3382242ADF7D}">
      <formula1>IF($C20="休日",I20="",I20&gt;"*")</formula1>
    </dataValidation>
    <dataValidation type="list" allowBlank="1" showInputMessage="1" showErrorMessage="1" sqref="H2 Q2" xr:uid="{BCB494DE-372F-4310-A2C4-B7B4D32C66C5}">
      <formula1>"あり,なし"</formula1>
    </dataValidation>
    <dataValidation type="list" allowBlank="1" showInputMessage="1" showErrorMessage="1" sqref="F1:H1" xr:uid="{30460050-0AE3-4C82-94BF-6A936D54EEB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D99ECDC4-B69E-49FE-922B-727A33D387D0}">
      <formula1>0</formula1>
    </dataValidation>
    <dataValidation type="time" allowBlank="1" showInputMessage="1" showErrorMessage="1" errorTitle="時刻を入力してください。" error="0:00から23:59までの時刻が入力できます。" sqref="H13:H43 F13:F43 D13:D43" xr:uid="{CDC23FEA-79C5-454D-9A0C-204B69E2FC80}">
      <formula1>0</formula1>
      <formula2>0.999988425925926</formula2>
    </dataValidation>
    <dataValidation type="list" allowBlank="1" showInputMessage="1" showErrorMessage="1" sqref="N55:P55" xr:uid="{7EE863AA-6A38-44B6-B23B-57E170382573}">
      <formula1>"管理職,裁量労働制,固定残業制,一般従業員,エフォート"</formula1>
    </dataValidation>
    <dataValidation type="list" imeMode="on" allowBlank="1" sqref="I9:J9" xr:uid="{131D8A9D-CB20-4313-B250-17CDE08D6D0A}">
      <formula1>"通常勤務,管理職/高プロ,裁量,固定残業代有,出向,(大学・国研等)管理職/高プロ,(大学・国研等)裁量,その他"</formula1>
    </dataValidation>
    <dataValidation type="list" allowBlank="1" showInputMessage="1" showErrorMessage="1" sqref="C13:C43" xr:uid="{4CB6009B-3291-4557-A855-BBDFB52902F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37116E3-31C9-4F7C-B5D1-B85F63830D45}">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D5F399C6-BA10-4F12-8A0D-369F1B3CE8F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4B16-9065-4F2E-B5D7-1F4E727A510D}">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169</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20</v>
      </c>
      <c r="C10" s="400" t="str">
        <f>"←稼働"&amp;F54&amp;"日
 + "&amp;"休暇"&amp;E54&amp;"日"</f>
        <v>←稼働20日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45870</v>
      </c>
      <c r="B13" s="45" t="str">
        <f>TEXT(A13,"aaa")</f>
        <v>金</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45871</v>
      </c>
      <c r="B14" s="46" t="str">
        <f>TEXT(A14,"aaa")</f>
        <v>土</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45872</v>
      </c>
      <c r="B15" s="46" t="str">
        <f t="shared" ref="B15:B18" si="3">TEXT(A15,"aaa")</f>
        <v>日</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45873</v>
      </c>
      <c r="B16" s="46" t="str">
        <f t="shared" si="3"/>
        <v>月</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45874</v>
      </c>
      <c r="B17" s="46" t="str">
        <f t="shared" si="3"/>
        <v>火</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45875</v>
      </c>
      <c r="B18" s="47" t="str">
        <f t="shared" si="3"/>
        <v>水</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45876</v>
      </c>
      <c r="B19" s="47" t="str">
        <f>TEXT(A19,"aaa")</f>
        <v>木</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45877</v>
      </c>
      <c r="B20" s="46" t="str">
        <f>TEXT(A20,"aaa")</f>
        <v>金</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45878</v>
      </c>
      <c r="B21" s="46" t="str">
        <f t="shared" ref="B21:B43" si="6">TEXT(A21,"aaa")</f>
        <v>土</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45879</v>
      </c>
      <c r="B22" s="46" t="str">
        <f t="shared" si="6"/>
        <v>日</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45880</v>
      </c>
      <c r="B23" s="46" t="str">
        <f t="shared" si="6"/>
        <v>月</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45881</v>
      </c>
      <c r="B24" s="46" t="str">
        <f t="shared" si="6"/>
        <v>火</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45882</v>
      </c>
      <c r="B25" s="46" t="str">
        <f t="shared" si="6"/>
        <v>水</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45883</v>
      </c>
      <c r="B26" s="46" t="str">
        <f t="shared" si="6"/>
        <v>木</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45884</v>
      </c>
      <c r="B27" s="46" t="str">
        <f t="shared" si="6"/>
        <v>金</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45885</v>
      </c>
      <c r="B28" s="46" t="str">
        <f t="shared" si="6"/>
        <v>土</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45886</v>
      </c>
      <c r="B29" s="46" t="str">
        <f t="shared" si="6"/>
        <v>日</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45887</v>
      </c>
      <c r="B30" s="46" t="str">
        <f t="shared" si="6"/>
        <v>月</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45888</v>
      </c>
      <c r="B31" s="46" t="str">
        <f t="shared" si="6"/>
        <v>火</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45889</v>
      </c>
      <c r="B32" s="46" t="str">
        <f t="shared" si="6"/>
        <v>水</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45890</v>
      </c>
      <c r="B33" s="46" t="str">
        <f t="shared" si="6"/>
        <v>木</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45891</v>
      </c>
      <c r="B34" s="46" t="str">
        <f t="shared" si="6"/>
        <v>金</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45892</v>
      </c>
      <c r="B35" s="46" t="str">
        <f t="shared" si="6"/>
        <v>土</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45893</v>
      </c>
      <c r="B36" s="46" t="str">
        <f t="shared" si="6"/>
        <v>日</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45894</v>
      </c>
      <c r="B37" s="46" t="str">
        <f t="shared" si="6"/>
        <v>月</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45895</v>
      </c>
      <c r="B38" s="46" t="str">
        <f t="shared" si="6"/>
        <v>火</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45896</v>
      </c>
      <c r="B39" s="46" t="str">
        <f t="shared" si="6"/>
        <v>水</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45897</v>
      </c>
      <c r="B40" s="46" t="str">
        <f t="shared" si="6"/>
        <v>木</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45898</v>
      </c>
      <c r="B41" s="46" t="str">
        <f t="shared" si="6"/>
        <v>金</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45899</v>
      </c>
      <c r="B42" s="46" t="str">
        <f t="shared" si="6"/>
        <v>土</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45900</v>
      </c>
      <c r="B43" s="48" t="str">
        <f t="shared" si="6"/>
        <v>日</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v9K4lg3YLKuGd4cGmV1YPiSTvBS05nD4iq1VdVnjS3iTsmygfXu/0ZA+eVSmCEABcm2Kn/q/DNW5VPFxZbNmZw==" saltValue="H6JaI5+wSJljcVM3WgHUAw=="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423" priority="37">
      <formula>OR($C13="休暇",$C13="休日")</formula>
    </cfRule>
  </conditionalFormatting>
  <conditionalFormatting sqref="B13:B43">
    <cfRule type="expression" dxfId="422" priority="85">
      <formula>$B13="土"</formula>
    </cfRule>
    <cfRule type="expression" dxfId="421" priority="84">
      <formula>$B13="日"</formula>
    </cfRule>
  </conditionalFormatting>
  <conditionalFormatting sqref="B64 B68 F68 B71">
    <cfRule type="expression" dxfId="420" priority="35">
      <formula>OR($N$54="管理職",$N$54="裁量労働制",$N$54="固定残業制")</formula>
    </cfRule>
  </conditionalFormatting>
  <conditionalFormatting sqref="B64 B68 F68">
    <cfRule type="expression" dxfId="419" priority="3">
      <formula>OR($N$54="(大学・国研等)管理職",$N$54="(大学・国研等)裁量労働制")</formula>
    </cfRule>
  </conditionalFormatting>
  <conditionalFormatting sqref="B76">
    <cfRule type="expression" dxfId="418" priority="15">
      <formula>OR($N$54="管理職",$N$54="裁量労働制")</formula>
    </cfRule>
  </conditionalFormatting>
  <conditionalFormatting sqref="B77">
    <cfRule type="expression" dxfId="417" priority="29">
      <formula>OR($N$54="管理職",$N$54="裁量労働制")</formula>
    </cfRule>
  </conditionalFormatting>
  <conditionalFormatting sqref="B80">
    <cfRule type="expression" dxfId="416" priority="27">
      <formula>$N$54="固定残業制"</formula>
    </cfRule>
  </conditionalFormatting>
  <conditionalFormatting sqref="B83 B87 B90">
    <cfRule type="expression" dxfId="415" priority="24">
      <formula>$N$54="固定残業制"</formula>
    </cfRule>
  </conditionalFormatting>
  <conditionalFormatting sqref="B84 B88 B91">
    <cfRule type="expression" dxfId="414" priority="21">
      <formula>$N$54="固定残業制"</formula>
    </cfRule>
  </conditionalFormatting>
  <conditionalFormatting sqref="B65:C65 B69:C69 F69 B72:C72 B78:C78">
    <cfRule type="expression" dxfId="413" priority="9">
      <formula>OR($N$54="管理職",$N$54="裁量労働制")</formula>
    </cfRule>
  </conditionalFormatting>
  <conditionalFormatting sqref="B65:C65 B69:C69 F69 B72:C72">
    <cfRule type="expression" dxfId="412" priority="33">
      <formula>OR($N$54="管理職",$N$54="裁量労働制",$N$54="固定残業制")</formula>
    </cfRule>
  </conditionalFormatting>
  <conditionalFormatting sqref="B65:C65 B69:C69 F69">
    <cfRule type="expression" dxfId="411" priority="2">
      <formula>OR($N$54="(大学・国研等)管理職",$N$54="(大学・国研等)裁量労働制")</formula>
    </cfRule>
  </conditionalFormatting>
  <conditionalFormatting sqref="B69:D69">
    <cfRule type="expression" dxfId="410" priority="7">
      <formula>OR($N$54="管理職",$N$54="裁量労働制",$N$54="固定残業制",$N$54="(大学・国研等)管理職",$N$54="(大学・国研等)裁量労働制")</formula>
    </cfRule>
  </conditionalFormatting>
  <conditionalFormatting sqref="C64 F64:O64 C68 G68:O68 C71:N71">
    <cfRule type="expression" dxfId="409" priority="14">
      <formula>OR($N$54="管理職",$N$54="裁量労働制",$N$54="固定残業制")</formula>
    </cfRule>
  </conditionalFormatting>
  <conditionalFormatting sqref="C80:L80">
    <cfRule type="expression" dxfId="408" priority="25">
      <formula>$N$54="固定残業制"</formula>
    </cfRule>
  </conditionalFormatting>
  <conditionalFormatting sqref="C83:L83 C90:N90 C87:E87">
    <cfRule type="expression" dxfId="407" priority="18">
      <formula>$N$54="固定残業制"</formula>
    </cfRule>
  </conditionalFormatting>
  <conditionalFormatting sqref="C84:L84 C88:L88 C91:N91">
    <cfRule type="expression" dxfId="406" priority="19">
      <formula>$N$54="固定残業制"</formula>
    </cfRule>
  </conditionalFormatting>
  <conditionalFormatting sqref="C76:N76">
    <cfRule type="expression" dxfId="405" priority="34">
      <formula>OR($N$54="管理職",$N$54="裁量労働制")</formula>
    </cfRule>
  </conditionalFormatting>
  <conditionalFormatting sqref="C78:N78">
    <cfRule type="expression" dxfId="404" priority="32">
      <formula>OR($N$54="管理職",$N$54="裁量労働制")</formula>
    </cfRule>
  </conditionalFormatting>
  <conditionalFormatting sqref="C64:O64 C68 G68:O68">
    <cfRule type="expression" dxfId="403" priority="12">
      <formula>OR($N$54="管理職",$N$54="裁量労働制",$N$54="固定残業制",$N$54="(大学・国研等)管理職",$N$54="(大学・国研等)裁量労働制")</formula>
    </cfRule>
  </conditionalFormatting>
  <conditionalFormatting sqref="D65">
    <cfRule type="expression" dxfId="402" priority="1">
      <formula>OR($N$54="(大学・国研等)管理職",$N$54="(大学・国研等)裁量労働制")</formula>
    </cfRule>
  </conditionalFormatting>
  <conditionalFormatting sqref="D65:O65 C69 G69:O69 C72:N72">
    <cfRule type="expression" dxfId="401" priority="11">
      <formula>OR($N$54="管理職",$N$54="裁量労働制",$N$54="固定残業制")</formula>
    </cfRule>
  </conditionalFormatting>
  <conditionalFormatting sqref="D65:O65 C69 G69:O69">
    <cfRule type="expression" dxfId="400" priority="5">
      <formula>OR($N$54="(大学・国研等)管理職",$N$54="(大学・国研等)裁量労働制")</formula>
    </cfRule>
  </conditionalFormatting>
  <conditionalFormatting sqref="E10:F10">
    <cfRule type="expression" dxfId="399" priority="75">
      <formula>OR(I9="管理職/高プロ",I9="固定残業代有",I9="(大学・国研等)管理職/高プロ")</formula>
    </cfRule>
  </conditionalFormatting>
  <conditionalFormatting sqref="F83:L83 H90:N90">
    <cfRule type="expression" dxfId="398" priority="6">
      <formula>$N$54="固定残業制"</formula>
    </cfRule>
  </conditionalFormatting>
  <conditionalFormatting sqref="F87:L87">
    <cfRule type="expression" dxfId="397" priority="20">
      <formula>$N$54="固定残業制"</formula>
    </cfRule>
  </conditionalFormatting>
  <conditionalFormatting sqref="F77:N77">
    <cfRule type="expression" dxfId="396" priority="16">
      <formula>OR($N$54="管理職",$N$54="裁量労働制")</formula>
    </cfRule>
  </conditionalFormatting>
  <conditionalFormatting sqref="G10">
    <cfRule type="expression" dxfId="395" priority="80">
      <formula>OR($I$9="管理職/高プロ",$I$9="固定残業代有",$I$9="(大学・国研等)管理職/高プロ")</formula>
    </cfRule>
  </conditionalFormatting>
  <conditionalFormatting sqref="H2">
    <cfRule type="expression" dxfId="394" priority="78">
      <formula>COUNTA($F$1)=1</formula>
    </cfRule>
  </conditionalFormatting>
  <conditionalFormatting sqref="H10">
    <cfRule type="expression" dxfId="393" priority="73">
      <formula>OR($I$9="管理職/高プロ",$I$9="裁量",$I$9="固定残業代有",$I$9="(大学・国研等)裁量")</formula>
    </cfRule>
  </conditionalFormatting>
  <conditionalFormatting sqref="I9:J9">
    <cfRule type="expression" dxfId="392" priority="81">
      <formula>COUNTA($F$1)=1</formula>
    </cfRule>
  </conditionalFormatting>
  <conditionalFormatting sqref="I1:M1">
    <cfRule type="expression" dxfId="391" priority="83">
      <formula>$I$1&lt;&gt;"-"</formula>
    </cfRule>
  </conditionalFormatting>
  <conditionalFormatting sqref="J10">
    <cfRule type="expression" dxfId="390" priority="74">
      <formula>OR($I$9="管理職/高プロ",$I$9="裁量",$I$9="固定残業代有",$I$9="(大学・国研等)裁量")</formula>
    </cfRule>
  </conditionalFormatting>
  <conditionalFormatting sqref="K10">
    <cfRule type="expression" dxfId="389" priority="76">
      <formula>OR($I$9="裁量",$I$9="固定残業代有",$I$9="(大学・国研等)裁量")</formula>
    </cfRule>
  </conditionalFormatting>
  <conditionalFormatting sqref="M80">
    <cfRule type="expression" dxfId="388" priority="26">
      <formula>$N$54="固定残業制"</formula>
    </cfRule>
  </conditionalFormatting>
  <conditionalFormatting sqref="M83 M87 O90">
    <cfRule type="expression" dxfId="387" priority="23">
      <formula>$N$54="固定残業制"</formula>
    </cfRule>
  </conditionalFormatting>
  <conditionalFormatting sqref="M84 M88 O91">
    <cfRule type="expression" dxfId="386" priority="22">
      <formula>$N$54="固定残業制"</formula>
    </cfRule>
  </conditionalFormatting>
  <conditionalFormatting sqref="N10">
    <cfRule type="expression" dxfId="385" priority="82">
      <formula>OR($I$9="裁量",$I$9="固定残業代有",$I$9="(大学・国研等)裁量")</formula>
    </cfRule>
  </conditionalFormatting>
  <conditionalFormatting sqref="O10">
    <cfRule type="expression" dxfId="384" priority="86">
      <formula>OR($H$2="あり",$Q$2="あり")</formula>
    </cfRule>
  </conditionalFormatting>
  <conditionalFormatting sqref="O76">
    <cfRule type="expression" dxfId="383" priority="31">
      <formula>OR($N$54="管理職",$N$54="裁量労働制")</formula>
    </cfRule>
  </conditionalFormatting>
  <conditionalFormatting sqref="O77">
    <cfRule type="expression" dxfId="382" priority="10">
      <formula>OR(,$N$54="管理職",$N$54="裁量労働制")</formula>
    </cfRule>
  </conditionalFormatting>
  <conditionalFormatting sqref="O78">
    <cfRule type="expression" dxfId="381" priority="28">
      <formula>OR($N$54="管理職",$N$54="裁量労働制")</formula>
    </cfRule>
  </conditionalFormatting>
  <conditionalFormatting sqref="O80 O84 O88">
    <cfRule type="expression" dxfId="380" priority="17">
      <formula>$N$54="固定残業制"</formula>
    </cfRule>
  </conditionalFormatting>
  <conditionalFormatting sqref="P64 D68 O68:P68">
    <cfRule type="expression" dxfId="379" priority="4">
      <formula>OR($N$54="(大学・国研等)管理職",$N$54="(大学・国研等)裁量労働制")</formula>
    </cfRule>
  </conditionalFormatting>
  <conditionalFormatting sqref="P64 D68 P68 O71">
    <cfRule type="expression" dxfId="378" priority="13">
      <formula>OR($N$54="管理職",$N$54="裁量労働制",$N$54="固定残業制")</formula>
    </cfRule>
  </conditionalFormatting>
  <conditionalFormatting sqref="P65 P69 O72">
    <cfRule type="expression" dxfId="377" priority="8">
      <formula>OR($N$54="管理職",$N$54="裁量労働制",$N$54="固定残業制")</formula>
    </cfRule>
  </conditionalFormatting>
  <conditionalFormatting sqref="P65 P69">
    <cfRule type="expression" dxfId="376" priority="30">
      <formula>OR($N$54="管理職",$N$54="裁量労働制",$N$54="(大学・国研等)管理職",$N$54="(大学・国研等)裁量労働制")</formula>
    </cfRule>
  </conditionalFormatting>
  <conditionalFormatting sqref="Q2">
    <cfRule type="expression" dxfId="375" priority="79">
      <formula>COUNTA($F$1)=1</formula>
    </cfRule>
  </conditionalFormatting>
  <conditionalFormatting sqref="Q10">
    <cfRule type="expression" dxfId="374" priority="87">
      <formula>OR($H$2="あり",$Q$2="あり")</formula>
    </cfRule>
  </conditionalFormatting>
  <conditionalFormatting sqref="AI1">
    <cfRule type="expression" dxfId="372" priority="89">
      <formula>COUNTIF(AI2:AI26,"○")=COUNTA($AH$2:$AH$26)</formula>
    </cfRule>
  </conditionalFormatting>
  <dataValidations count="8">
    <dataValidation type="custom" allowBlank="1" showInputMessage="1" showErrorMessage="1" sqref="I20" xr:uid="{2B192EE2-B5AC-4364-B0C5-A03E09CBBB9C}">
      <formula1>IF($C20="休日",I20="",I20&gt;"*")</formula1>
    </dataValidation>
    <dataValidation type="list" allowBlank="1" showInputMessage="1" showErrorMessage="1" sqref="C13:C43" xr:uid="{1230EBF2-F711-46E8-9291-2EF787A16F34}">
      <formula1>$AP$4:$AP$7</formula1>
    </dataValidation>
    <dataValidation type="list" imeMode="on" allowBlank="1" sqref="I9:J9" xr:uid="{69A48A2C-C113-451E-895A-74E99BCC0043}">
      <formula1>"通常勤務,管理職/高プロ,裁量,固定残業代有,出向,(大学・国研等)管理職/高プロ,(大学・国研等)裁量,その他"</formula1>
    </dataValidation>
    <dataValidation type="list" allowBlank="1" showInputMessage="1" showErrorMessage="1" sqref="N55:P55" xr:uid="{2380ECB5-44B9-4912-A35C-3BE93A062F8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EF7C7CC-F984-41C9-94C1-B2874584B1E5}">
      <formula1>0</formula1>
      <formula2>0.999988425925926</formula2>
    </dataValidation>
    <dataValidation type="time" operator="greaterThan" allowBlank="1" showInputMessage="1" showErrorMessage="1" errorTitle="時刻を入力して下さい。" error="0:01以上の時刻を入力して下さい。" sqref="G13:G43 E13:E43" xr:uid="{D7A8A9C6-99DC-47CE-9967-D452394CA3C6}">
      <formula1>0</formula1>
    </dataValidation>
    <dataValidation type="list" allowBlank="1" showInputMessage="1" showErrorMessage="1" sqref="F1:H1" xr:uid="{EE5CC7F1-9401-4E3A-95AE-67E596A97692}">
      <formula1>"委託業務従事日誌,助成事業従事日誌"</formula1>
    </dataValidation>
    <dataValidation type="list" allowBlank="1" showInputMessage="1" showErrorMessage="1" sqref="H2 Q2" xr:uid="{A5A03505-6D8B-4B1F-8944-132B3D9E5FE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8A3303FF-48F3-4122-9AB9-FEB00DDEB9AB}">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1763482-A7AD-4736-8E6F-3DCCA1A8007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ACA6-2D62-4187-8CFE-0E6BF660FC59}">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170</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20</v>
      </c>
      <c r="C10" s="400" t="str">
        <f>"←稼働"&amp;F54&amp;"日
 + "&amp;"休暇"&amp;E54&amp;"日"</f>
        <v>←稼働20日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45901</v>
      </c>
      <c r="B13" s="45" t="str">
        <f>TEXT(A13,"aaa")</f>
        <v>月</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45902</v>
      </c>
      <c r="B14" s="46" t="str">
        <f>TEXT(A14,"aaa")</f>
        <v>火</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45903</v>
      </c>
      <c r="B15" s="46" t="str">
        <f t="shared" ref="B15:B18" si="3">TEXT(A15,"aaa")</f>
        <v>水</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45904</v>
      </c>
      <c r="B16" s="46" t="str">
        <f t="shared" si="3"/>
        <v>木</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45905</v>
      </c>
      <c r="B17" s="46" t="str">
        <f t="shared" si="3"/>
        <v>金</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45906</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45907</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45908</v>
      </c>
      <c r="B20" s="46" t="str">
        <f>TEXT(A20,"aaa")</f>
        <v>月</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45909</v>
      </c>
      <c r="B21" s="46" t="str">
        <f t="shared" ref="B21:B43" si="6">TEXT(A21,"aaa")</f>
        <v>火</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45910</v>
      </c>
      <c r="B22" s="46" t="str">
        <f t="shared" si="6"/>
        <v>水</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45911</v>
      </c>
      <c r="B23" s="46" t="str">
        <f t="shared" si="6"/>
        <v>木</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45912</v>
      </c>
      <c r="B24" s="46" t="str">
        <f t="shared" si="6"/>
        <v>金</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45913</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45914</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45915</v>
      </c>
      <c r="B27" s="46" t="str">
        <f t="shared" si="6"/>
        <v>月</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45916</v>
      </c>
      <c r="B28" s="46" t="str">
        <f t="shared" si="6"/>
        <v>火</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45917</v>
      </c>
      <c r="B29" s="46" t="str">
        <f t="shared" si="6"/>
        <v>水</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45918</v>
      </c>
      <c r="B30" s="46" t="str">
        <f t="shared" si="6"/>
        <v>木</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45919</v>
      </c>
      <c r="B31" s="46" t="str">
        <f t="shared" si="6"/>
        <v>金</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45920</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45921</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45922</v>
      </c>
      <c r="B34" s="46" t="str">
        <f t="shared" si="6"/>
        <v>月</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45923</v>
      </c>
      <c r="B35" s="46" t="str">
        <f t="shared" si="6"/>
        <v>火</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45924</v>
      </c>
      <c r="B36" s="46" t="str">
        <f t="shared" si="6"/>
        <v>水</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45925</v>
      </c>
      <c r="B37" s="46" t="str">
        <f t="shared" si="6"/>
        <v>木</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45926</v>
      </c>
      <c r="B38" s="46" t="str">
        <f t="shared" si="6"/>
        <v>金</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45927</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45928</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45929</v>
      </c>
      <c r="B41" s="46" t="str">
        <f t="shared" si="6"/>
        <v>月</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45930</v>
      </c>
      <c r="B42" s="46" t="str">
        <f t="shared" si="6"/>
        <v>火</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uG99t1SfMrkRGZyWFv2aTfg/hCfbyc16nsVDUDVzj2PPn4h0j6rSi+53NwnbD8smTgTHu/f++W7r7hSbDHzzoQ==" saltValue="0vOKZTV9PBnZH9ibThdsAw=="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370" priority="37">
      <formula>OR($C13="休暇",$C13="休日")</formula>
    </cfRule>
  </conditionalFormatting>
  <conditionalFormatting sqref="B13:B43">
    <cfRule type="expression" dxfId="369" priority="85">
      <formula>$B13="土"</formula>
    </cfRule>
    <cfRule type="expression" dxfId="368" priority="84">
      <formula>$B13="日"</formula>
    </cfRule>
  </conditionalFormatting>
  <conditionalFormatting sqref="B64 B68 F68 B71">
    <cfRule type="expression" dxfId="367" priority="35">
      <formula>OR($N$54="管理職",$N$54="裁量労働制",$N$54="固定残業制")</formula>
    </cfRule>
  </conditionalFormatting>
  <conditionalFormatting sqref="B64 B68 F68">
    <cfRule type="expression" dxfId="366" priority="3">
      <formula>OR($N$54="(大学・国研等)管理職",$N$54="(大学・国研等)裁量労働制")</formula>
    </cfRule>
  </conditionalFormatting>
  <conditionalFormatting sqref="B76">
    <cfRule type="expression" dxfId="365" priority="15">
      <formula>OR($N$54="管理職",$N$54="裁量労働制")</formula>
    </cfRule>
  </conditionalFormatting>
  <conditionalFormatting sqref="B77">
    <cfRule type="expression" dxfId="364" priority="29">
      <formula>OR($N$54="管理職",$N$54="裁量労働制")</formula>
    </cfRule>
  </conditionalFormatting>
  <conditionalFormatting sqref="B80">
    <cfRule type="expression" dxfId="363" priority="27">
      <formula>$N$54="固定残業制"</formula>
    </cfRule>
  </conditionalFormatting>
  <conditionalFormatting sqref="B83 B87 B90">
    <cfRule type="expression" dxfId="362" priority="24">
      <formula>$N$54="固定残業制"</formula>
    </cfRule>
  </conditionalFormatting>
  <conditionalFormatting sqref="B84 B88 B91">
    <cfRule type="expression" dxfId="361" priority="21">
      <formula>$N$54="固定残業制"</formula>
    </cfRule>
  </conditionalFormatting>
  <conditionalFormatting sqref="B65:C65 B69:C69 F69 B72:C72 B78:C78">
    <cfRule type="expression" dxfId="360" priority="9">
      <formula>OR($N$54="管理職",$N$54="裁量労働制")</formula>
    </cfRule>
  </conditionalFormatting>
  <conditionalFormatting sqref="B65:C65 B69:C69 F69 B72:C72">
    <cfRule type="expression" dxfId="359" priority="33">
      <formula>OR($N$54="管理職",$N$54="裁量労働制",$N$54="固定残業制")</formula>
    </cfRule>
  </conditionalFormatting>
  <conditionalFormatting sqref="B65:C65 B69:C69 F69">
    <cfRule type="expression" dxfId="358" priority="2">
      <formula>OR($N$54="(大学・国研等)管理職",$N$54="(大学・国研等)裁量労働制")</formula>
    </cfRule>
  </conditionalFormatting>
  <conditionalFormatting sqref="B69:D69">
    <cfRule type="expression" dxfId="357" priority="7">
      <formula>OR($N$54="管理職",$N$54="裁量労働制",$N$54="固定残業制",$N$54="(大学・国研等)管理職",$N$54="(大学・国研等)裁量労働制")</formula>
    </cfRule>
  </conditionalFormatting>
  <conditionalFormatting sqref="C64 F64:O64 C68 G68:O68 C71:N71">
    <cfRule type="expression" dxfId="356" priority="14">
      <formula>OR($N$54="管理職",$N$54="裁量労働制",$N$54="固定残業制")</formula>
    </cfRule>
  </conditionalFormatting>
  <conditionalFormatting sqref="C80:L80">
    <cfRule type="expression" dxfId="355" priority="25">
      <formula>$N$54="固定残業制"</formula>
    </cfRule>
  </conditionalFormatting>
  <conditionalFormatting sqref="C83:L83 C90:N90 C87:E87">
    <cfRule type="expression" dxfId="354" priority="18">
      <formula>$N$54="固定残業制"</formula>
    </cfRule>
  </conditionalFormatting>
  <conditionalFormatting sqref="C84:L84 C88:L88 C91:N91">
    <cfRule type="expression" dxfId="353" priority="19">
      <formula>$N$54="固定残業制"</formula>
    </cfRule>
  </conditionalFormatting>
  <conditionalFormatting sqref="C76:N76">
    <cfRule type="expression" dxfId="352" priority="34">
      <formula>OR($N$54="管理職",$N$54="裁量労働制")</formula>
    </cfRule>
  </conditionalFormatting>
  <conditionalFormatting sqref="C78:N78">
    <cfRule type="expression" dxfId="351" priority="32">
      <formula>OR($N$54="管理職",$N$54="裁量労働制")</formula>
    </cfRule>
  </conditionalFormatting>
  <conditionalFormatting sqref="C64:O64 C68 G68:O68">
    <cfRule type="expression" dxfId="350" priority="12">
      <formula>OR($N$54="管理職",$N$54="裁量労働制",$N$54="固定残業制",$N$54="(大学・国研等)管理職",$N$54="(大学・国研等)裁量労働制")</formula>
    </cfRule>
  </conditionalFormatting>
  <conditionalFormatting sqref="D65">
    <cfRule type="expression" dxfId="349" priority="1">
      <formula>OR($N$54="(大学・国研等)管理職",$N$54="(大学・国研等)裁量労働制")</formula>
    </cfRule>
  </conditionalFormatting>
  <conditionalFormatting sqref="D65:O65 C69 G69:O69 C72:N72">
    <cfRule type="expression" dxfId="348" priority="11">
      <formula>OR($N$54="管理職",$N$54="裁量労働制",$N$54="固定残業制")</formula>
    </cfRule>
  </conditionalFormatting>
  <conditionalFormatting sqref="D65:O65 C69 G69:O69">
    <cfRule type="expression" dxfId="347" priority="5">
      <formula>OR($N$54="(大学・国研等)管理職",$N$54="(大学・国研等)裁量労働制")</formula>
    </cfRule>
  </conditionalFormatting>
  <conditionalFormatting sqref="E10:F10">
    <cfRule type="expression" dxfId="346" priority="75">
      <formula>OR(I9="管理職/高プロ",I9="固定残業代有",I9="(大学・国研等)管理職/高プロ")</formula>
    </cfRule>
  </conditionalFormatting>
  <conditionalFormatting sqref="F83:L83 H90:N90">
    <cfRule type="expression" dxfId="345" priority="6">
      <formula>$N$54="固定残業制"</formula>
    </cfRule>
  </conditionalFormatting>
  <conditionalFormatting sqref="F87:L87">
    <cfRule type="expression" dxfId="344" priority="20">
      <formula>$N$54="固定残業制"</formula>
    </cfRule>
  </conditionalFormatting>
  <conditionalFormatting sqref="F77:N77">
    <cfRule type="expression" dxfId="343" priority="16">
      <formula>OR($N$54="管理職",$N$54="裁量労働制")</formula>
    </cfRule>
  </conditionalFormatting>
  <conditionalFormatting sqref="G10">
    <cfRule type="expression" dxfId="342" priority="80">
      <formula>OR($I$9="管理職/高プロ",$I$9="固定残業代有",$I$9="(大学・国研等)管理職/高プロ")</formula>
    </cfRule>
  </conditionalFormatting>
  <conditionalFormatting sqref="H2">
    <cfRule type="expression" dxfId="341" priority="78">
      <formula>COUNTA($F$1)=1</formula>
    </cfRule>
  </conditionalFormatting>
  <conditionalFormatting sqref="H10">
    <cfRule type="expression" dxfId="340" priority="73">
      <formula>OR($I$9="管理職/高プロ",$I$9="裁量",$I$9="固定残業代有",$I$9="(大学・国研等)裁量")</formula>
    </cfRule>
  </conditionalFormatting>
  <conditionalFormatting sqref="I9:J9">
    <cfRule type="expression" dxfId="339" priority="81">
      <formula>COUNTA($F$1)=1</formula>
    </cfRule>
  </conditionalFormatting>
  <conditionalFormatting sqref="I1:M1">
    <cfRule type="expression" dxfId="338" priority="83">
      <formula>$I$1&lt;&gt;"-"</formula>
    </cfRule>
  </conditionalFormatting>
  <conditionalFormatting sqref="J10">
    <cfRule type="expression" dxfId="337" priority="74">
      <formula>OR($I$9="管理職/高プロ",$I$9="裁量",$I$9="固定残業代有",$I$9="(大学・国研等)裁量")</formula>
    </cfRule>
  </conditionalFormatting>
  <conditionalFormatting sqref="K10">
    <cfRule type="expression" dxfId="336" priority="76">
      <formula>OR($I$9="裁量",$I$9="固定残業代有",$I$9="(大学・国研等)裁量")</formula>
    </cfRule>
  </conditionalFormatting>
  <conditionalFormatting sqref="M80">
    <cfRule type="expression" dxfId="335" priority="26">
      <formula>$N$54="固定残業制"</formula>
    </cfRule>
  </conditionalFormatting>
  <conditionalFormatting sqref="M83 M87 O90">
    <cfRule type="expression" dxfId="334" priority="23">
      <formula>$N$54="固定残業制"</formula>
    </cfRule>
  </conditionalFormatting>
  <conditionalFormatting sqref="M84 M88 O91">
    <cfRule type="expression" dxfId="333" priority="22">
      <formula>$N$54="固定残業制"</formula>
    </cfRule>
  </conditionalFormatting>
  <conditionalFormatting sqref="N10">
    <cfRule type="expression" dxfId="332" priority="82">
      <formula>OR($I$9="裁量",$I$9="固定残業代有",$I$9="(大学・国研等)裁量")</formula>
    </cfRule>
  </conditionalFormatting>
  <conditionalFormatting sqref="O10">
    <cfRule type="expression" dxfId="331" priority="86">
      <formula>OR($H$2="あり",$Q$2="あり")</formula>
    </cfRule>
  </conditionalFormatting>
  <conditionalFormatting sqref="O76">
    <cfRule type="expression" dxfId="330" priority="31">
      <formula>OR($N$54="管理職",$N$54="裁量労働制")</formula>
    </cfRule>
  </conditionalFormatting>
  <conditionalFormatting sqref="O77">
    <cfRule type="expression" dxfId="329" priority="10">
      <formula>OR(,$N$54="管理職",$N$54="裁量労働制")</formula>
    </cfRule>
  </conditionalFormatting>
  <conditionalFormatting sqref="O78">
    <cfRule type="expression" dxfId="328" priority="28">
      <formula>OR($N$54="管理職",$N$54="裁量労働制")</formula>
    </cfRule>
  </conditionalFormatting>
  <conditionalFormatting sqref="O80 O84 O88">
    <cfRule type="expression" dxfId="327" priority="17">
      <formula>$N$54="固定残業制"</formula>
    </cfRule>
  </conditionalFormatting>
  <conditionalFormatting sqref="P64 D68 O68:P68">
    <cfRule type="expression" dxfId="326" priority="4">
      <formula>OR($N$54="(大学・国研等)管理職",$N$54="(大学・国研等)裁量労働制")</formula>
    </cfRule>
  </conditionalFormatting>
  <conditionalFormatting sqref="P64 D68 P68 O71">
    <cfRule type="expression" dxfId="325" priority="13">
      <formula>OR($N$54="管理職",$N$54="裁量労働制",$N$54="固定残業制")</formula>
    </cfRule>
  </conditionalFormatting>
  <conditionalFormatting sqref="P65 P69 O72">
    <cfRule type="expression" dxfId="324" priority="8">
      <formula>OR($N$54="管理職",$N$54="裁量労働制",$N$54="固定残業制")</formula>
    </cfRule>
  </conditionalFormatting>
  <conditionalFormatting sqref="P65 P69">
    <cfRule type="expression" dxfId="323" priority="30">
      <formula>OR($N$54="管理職",$N$54="裁量労働制",$N$54="(大学・国研等)管理職",$N$54="(大学・国研等)裁量労働制")</formula>
    </cfRule>
  </conditionalFormatting>
  <conditionalFormatting sqref="Q2">
    <cfRule type="expression" dxfId="322" priority="79">
      <formula>COUNTA($F$1)=1</formula>
    </cfRule>
  </conditionalFormatting>
  <conditionalFormatting sqref="Q10">
    <cfRule type="expression" dxfId="321" priority="87">
      <formula>OR($H$2="あり",$Q$2="あり")</formula>
    </cfRule>
  </conditionalFormatting>
  <conditionalFormatting sqref="AI1">
    <cfRule type="expression" dxfId="319" priority="89">
      <formula>COUNTIF(AI2:AI26,"○")=COUNTA($AH$2:$AH$26)</formula>
    </cfRule>
  </conditionalFormatting>
  <dataValidations count="8">
    <dataValidation type="custom" allowBlank="1" showInputMessage="1" showErrorMessage="1" sqref="I20" xr:uid="{6A6A32FA-6137-4825-84E4-7E64AD57C0C0}">
      <formula1>IF($C20="休日",I20="",I20&gt;"*")</formula1>
    </dataValidation>
    <dataValidation type="list" allowBlank="1" showInputMessage="1" showErrorMessage="1" sqref="H2 Q2" xr:uid="{BDF7A658-25AA-46DA-AC33-D94080494AE5}">
      <formula1>"あり,なし"</formula1>
    </dataValidation>
    <dataValidation type="list" allowBlank="1" showInputMessage="1" showErrorMessage="1" sqref="F1:H1" xr:uid="{E0D63F88-FE9C-42FC-93D7-AD0AC227FBF4}">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1D4905DE-B807-4511-9681-89506B7CD79E}">
      <formula1>0</formula1>
    </dataValidation>
    <dataValidation type="time" allowBlank="1" showInputMessage="1" showErrorMessage="1" errorTitle="時刻を入力してください。" error="0:00から23:59までの時刻が入力できます。" sqref="H13:H43 F13:F43 D13:D43" xr:uid="{5F3B20D0-21D7-4E38-9207-E9DC4B5B4E0A}">
      <formula1>0</formula1>
      <formula2>0.999988425925926</formula2>
    </dataValidation>
    <dataValidation type="list" allowBlank="1" showInputMessage="1" showErrorMessage="1" sqref="N55:P55" xr:uid="{DD3A0633-9F1A-4656-BDF1-799444AAB8CD}">
      <formula1>"管理職,裁量労働制,固定残業制,一般従業員,エフォート"</formula1>
    </dataValidation>
    <dataValidation type="list" imeMode="on" allowBlank="1" sqref="I9:J9" xr:uid="{A8A6459C-AE04-409F-95E6-84C8B5B1FE1F}">
      <formula1>"通常勤務,管理職/高プロ,裁量,固定残業代有,出向,(大学・国研等)管理職/高プロ,(大学・国研等)裁量,その他"</formula1>
    </dataValidation>
    <dataValidation type="list" allowBlank="1" showInputMessage="1" showErrorMessage="1" sqref="C13:C43" xr:uid="{3D2718BD-DA33-4EC6-A7F3-45E921B79D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1684AA3-DA61-4171-8D36-BFDF2E72804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4E4AFD5-B1AD-48A3-8514-B108D5429B6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3745-74DF-4B64-94D3-44C292E42AE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75" style="323" customWidth="1" collapsed="1"/>
    <col min="39" max="40" width="10.7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171</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22</v>
      </c>
      <c r="C10" s="400" t="str">
        <f>"←稼働"&amp;F54&amp;"日
 + "&amp;"休暇"&amp;E54&amp;"日"</f>
        <v>←稼働22日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45931</v>
      </c>
      <c r="B13" s="45" t="str">
        <f>TEXT(A13,"aaa")</f>
        <v>水</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45932</v>
      </c>
      <c r="B14" s="46" t="str">
        <f>TEXT(A14,"aaa")</f>
        <v>木</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45933</v>
      </c>
      <c r="B15" s="46" t="str">
        <f t="shared" ref="B15:B18" si="3">TEXT(A15,"aaa")</f>
        <v>金</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45934</v>
      </c>
      <c r="B16" s="46" t="str">
        <f t="shared" si="3"/>
        <v>土</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45935</v>
      </c>
      <c r="B17" s="46" t="str">
        <f t="shared" si="3"/>
        <v>日</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45936</v>
      </c>
      <c r="B18" s="47" t="str">
        <f t="shared" si="3"/>
        <v>月</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45937</v>
      </c>
      <c r="B19" s="47" t="str">
        <f>TEXT(A19,"aaa")</f>
        <v>火</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45938</v>
      </c>
      <c r="B20" s="46" t="str">
        <f>TEXT(A20,"aaa")</f>
        <v>水</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45939</v>
      </c>
      <c r="B21" s="46" t="str">
        <f t="shared" ref="B21:B43" si="6">TEXT(A21,"aaa")</f>
        <v>木</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45940</v>
      </c>
      <c r="B22" s="46" t="str">
        <f t="shared" si="6"/>
        <v>金</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45941</v>
      </c>
      <c r="B23" s="46" t="str">
        <f t="shared" si="6"/>
        <v>土</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45942</v>
      </c>
      <c r="B24" s="46" t="str">
        <f t="shared" si="6"/>
        <v>日</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45943</v>
      </c>
      <c r="B25" s="46" t="str">
        <f t="shared" si="6"/>
        <v>月</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45944</v>
      </c>
      <c r="B26" s="46" t="str">
        <f t="shared" si="6"/>
        <v>火</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45945</v>
      </c>
      <c r="B27" s="46" t="str">
        <f t="shared" si="6"/>
        <v>水</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45946</v>
      </c>
      <c r="B28" s="46" t="str">
        <f t="shared" si="6"/>
        <v>木</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45947</v>
      </c>
      <c r="B29" s="46" t="str">
        <f t="shared" si="6"/>
        <v>金</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45948</v>
      </c>
      <c r="B30" s="46" t="str">
        <f t="shared" si="6"/>
        <v>土</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45949</v>
      </c>
      <c r="B31" s="46" t="str">
        <f t="shared" si="6"/>
        <v>日</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45950</v>
      </c>
      <c r="B32" s="46" t="str">
        <f t="shared" si="6"/>
        <v>月</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45951</v>
      </c>
      <c r="B33" s="46" t="str">
        <f t="shared" si="6"/>
        <v>火</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45952</v>
      </c>
      <c r="B34" s="46" t="str">
        <f t="shared" si="6"/>
        <v>水</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45953</v>
      </c>
      <c r="B35" s="46" t="str">
        <f t="shared" si="6"/>
        <v>木</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45954</v>
      </c>
      <c r="B36" s="46" t="str">
        <f t="shared" si="6"/>
        <v>金</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45955</v>
      </c>
      <c r="B37" s="46" t="str">
        <f t="shared" si="6"/>
        <v>土</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45956</v>
      </c>
      <c r="B38" s="46" t="str">
        <f t="shared" si="6"/>
        <v>日</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45957</v>
      </c>
      <c r="B39" s="46" t="str">
        <f t="shared" si="6"/>
        <v>月</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45958</v>
      </c>
      <c r="B40" s="46" t="str">
        <f t="shared" si="6"/>
        <v>火</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45959</v>
      </c>
      <c r="B41" s="46" t="str">
        <f t="shared" si="6"/>
        <v>水</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45960</v>
      </c>
      <c r="B42" s="46" t="str">
        <f t="shared" si="6"/>
        <v>木</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45961</v>
      </c>
      <c r="B43" s="48" t="str">
        <f t="shared" si="6"/>
        <v>金</v>
      </c>
      <c r="C43" s="95" t="s">
        <v>126</v>
      </c>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22</v>
      </c>
      <c r="B54" s="220">
        <f>G10</f>
        <v>0</v>
      </c>
      <c r="C54" s="220"/>
      <c r="D54" s="221">
        <f>N10</f>
        <v>0</v>
      </c>
      <c r="E54" s="221">
        <f>COUNTIF($C$13:$C$43,"休暇")</f>
        <v>0</v>
      </c>
      <c r="F54" s="222">
        <f>A54-E54</f>
        <v>22</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22</v>
      </c>
      <c r="B56" s="220">
        <f>B54</f>
        <v>0</v>
      </c>
      <c r="C56" s="220"/>
      <c r="D56" s="230"/>
      <c r="E56" s="221">
        <f>E54</f>
        <v>0</v>
      </c>
      <c r="F56" s="222">
        <f>A56-E56</f>
        <v>22</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22</v>
      </c>
      <c r="B57" s="220">
        <f>B54</f>
        <v>0</v>
      </c>
      <c r="C57" s="220"/>
      <c r="D57" s="231">
        <f>D54</f>
        <v>0</v>
      </c>
      <c r="E57" s="221">
        <f>E54</f>
        <v>0</v>
      </c>
      <c r="F57" s="222">
        <f>A57-E57</f>
        <v>22</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22</v>
      </c>
      <c r="B58" s="220">
        <f>B54</f>
        <v>0</v>
      </c>
      <c r="C58" s="220"/>
      <c r="D58" s="231">
        <f>D54</f>
        <v>0</v>
      </c>
      <c r="E58" s="221">
        <f>E54</f>
        <v>0</v>
      </c>
      <c r="F58" s="222">
        <f>A58-E58</f>
        <v>22</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22</v>
      </c>
      <c r="B60" s="220">
        <f>B54</f>
        <v>0</v>
      </c>
      <c r="C60" s="220"/>
      <c r="D60" s="231"/>
      <c r="E60" s="221">
        <f>E54</f>
        <v>0</v>
      </c>
      <c r="F60" s="222">
        <f>A60-E60</f>
        <v>22</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22</v>
      </c>
      <c r="B61" s="220">
        <f>B54</f>
        <v>0</v>
      </c>
      <c r="C61" s="220"/>
      <c r="D61" s="231">
        <f>D54</f>
        <v>0</v>
      </c>
      <c r="E61" s="221">
        <f>E54</f>
        <v>0</v>
      </c>
      <c r="F61" s="222">
        <f>A61-E61</f>
        <v>22</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22</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22</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22</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22</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22</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22</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22</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22</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9zQJO8waEJfA85cuR/becJ1VdYS9LTwDIaXAY0J/ZHx+Qz4g9xcgRt4xF0H60+JgHCRoXoSpGEiHWBL09U5E+w==" saltValue="Pf7sOW5vyWwAHhe5s6Gs2Q=="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317" priority="37">
      <formula>OR($C13="休暇",$C13="休日")</formula>
    </cfRule>
  </conditionalFormatting>
  <conditionalFormatting sqref="B13:B43">
    <cfRule type="expression" dxfId="316" priority="85">
      <formula>$B13="土"</formula>
    </cfRule>
    <cfRule type="expression" dxfId="315" priority="84">
      <formula>$B13="日"</formula>
    </cfRule>
  </conditionalFormatting>
  <conditionalFormatting sqref="B64 B68 F68 B71">
    <cfRule type="expression" dxfId="314" priority="35">
      <formula>OR($N$54="管理職",$N$54="裁量労働制",$N$54="固定残業制")</formula>
    </cfRule>
  </conditionalFormatting>
  <conditionalFormatting sqref="B64 B68 F68">
    <cfRule type="expression" dxfId="313" priority="3">
      <formula>OR($N$54="(大学・国研等)管理職",$N$54="(大学・国研等)裁量労働制")</formula>
    </cfRule>
  </conditionalFormatting>
  <conditionalFormatting sqref="B76">
    <cfRule type="expression" dxfId="312" priority="15">
      <formula>OR($N$54="管理職",$N$54="裁量労働制")</formula>
    </cfRule>
  </conditionalFormatting>
  <conditionalFormatting sqref="B77">
    <cfRule type="expression" dxfId="311" priority="29">
      <formula>OR($N$54="管理職",$N$54="裁量労働制")</formula>
    </cfRule>
  </conditionalFormatting>
  <conditionalFormatting sqref="B80">
    <cfRule type="expression" dxfId="310" priority="27">
      <formula>$N$54="固定残業制"</formula>
    </cfRule>
  </conditionalFormatting>
  <conditionalFormatting sqref="B83 B87 B90">
    <cfRule type="expression" dxfId="309" priority="24">
      <formula>$N$54="固定残業制"</formula>
    </cfRule>
  </conditionalFormatting>
  <conditionalFormatting sqref="B84 B88 B91">
    <cfRule type="expression" dxfId="308" priority="21">
      <formula>$N$54="固定残業制"</formula>
    </cfRule>
  </conditionalFormatting>
  <conditionalFormatting sqref="B65:C65 B69:C69 F69 B72:C72 B78:C78">
    <cfRule type="expression" dxfId="307" priority="9">
      <formula>OR($N$54="管理職",$N$54="裁量労働制")</formula>
    </cfRule>
  </conditionalFormatting>
  <conditionalFormatting sqref="B65:C65 B69:C69 F69 B72:C72">
    <cfRule type="expression" dxfId="306" priority="33">
      <formula>OR($N$54="管理職",$N$54="裁量労働制",$N$54="固定残業制")</formula>
    </cfRule>
  </conditionalFormatting>
  <conditionalFormatting sqref="B65:C65 B69:C69 F69">
    <cfRule type="expression" dxfId="305" priority="2">
      <formula>OR($N$54="(大学・国研等)管理職",$N$54="(大学・国研等)裁量労働制")</formula>
    </cfRule>
  </conditionalFormatting>
  <conditionalFormatting sqref="B69:D69">
    <cfRule type="expression" dxfId="304" priority="7">
      <formula>OR($N$54="管理職",$N$54="裁量労働制",$N$54="固定残業制",$N$54="(大学・国研等)管理職",$N$54="(大学・国研等)裁量労働制")</formula>
    </cfRule>
  </conditionalFormatting>
  <conditionalFormatting sqref="C64 F64:O64 C68 G68:O68 C71:N71">
    <cfRule type="expression" dxfId="303" priority="14">
      <formula>OR($N$54="管理職",$N$54="裁量労働制",$N$54="固定残業制")</formula>
    </cfRule>
  </conditionalFormatting>
  <conditionalFormatting sqref="C80:L80">
    <cfRule type="expression" dxfId="302" priority="25">
      <formula>$N$54="固定残業制"</formula>
    </cfRule>
  </conditionalFormatting>
  <conditionalFormatting sqref="C83:L83 C90:N90 C87:E87">
    <cfRule type="expression" dxfId="301" priority="18">
      <formula>$N$54="固定残業制"</formula>
    </cfRule>
  </conditionalFormatting>
  <conditionalFormatting sqref="C84:L84 C88:L88 C91:N91">
    <cfRule type="expression" dxfId="300" priority="19">
      <formula>$N$54="固定残業制"</formula>
    </cfRule>
  </conditionalFormatting>
  <conditionalFormatting sqref="C76:N76">
    <cfRule type="expression" dxfId="299" priority="34">
      <formula>OR($N$54="管理職",$N$54="裁量労働制")</formula>
    </cfRule>
  </conditionalFormatting>
  <conditionalFormatting sqref="C78:N78">
    <cfRule type="expression" dxfId="298" priority="32">
      <formula>OR($N$54="管理職",$N$54="裁量労働制")</formula>
    </cfRule>
  </conditionalFormatting>
  <conditionalFormatting sqref="C64:O64 C68 G68:O68">
    <cfRule type="expression" dxfId="297" priority="12">
      <formula>OR($N$54="管理職",$N$54="裁量労働制",$N$54="固定残業制",$N$54="(大学・国研等)管理職",$N$54="(大学・国研等)裁量労働制")</formula>
    </cfRule>
  </conditionalFormatting>
  <conditionalFormatting sqref="D65">
    <cfRule type="expression" dxfId="296" priority="1">
      <formula>OR($N$54="(大学・国研等)管理職",$N$54="(大学・国研等)裁量労働制")</formula>
    </cfRule>
  </conditionalFormatting>
  <conditionalFormatting sqref="D65:O65 C69 G69:O69 C72:N72">
    <cfRule type="expression" dxfId="295" priority="11">
      <formula>OR($N$54="管理職",$N$54="裁量労働制",$N$54="固定残業制")</formula>
    </cfRule>
  </conditionalFormatting>
  <conditionalFormatting sqref="D65:O65 C69 G69:O69">
    <cfRule type="expression" dxfId="294" priority="5">
      <formula>OR($N$54="(大学・国研等)管理職",$N$54="(大学・国研等)裁量労働制")</formula>
    </cfRule>
  </conditionalFormatting>
  <conditionalFormatting sqref="E10:F10">
    <cfRule type="expression" dxfId="293" priority="75">
      <formula>OR(I9="管理職/高プロ",I9="固定残業代有",I9="(大学・国研等)管理職/高プロ")</formula>
    </cfRule>
  </conditionalFormatting>
  <conditionalFormatting sqref="F83:L83 H90:N90">
    <cfRule type="expression" dxfId="292" priority="6">
      <formula>$N$54="固定残業制"</formula>
    </cfRule>
  </conditionalFormatting>
  <conditionalFormatting sqref="F87:L87">
    <cfRule type="expression" dxfId="291" priority="20">
      <formula>$N$54="固定残業制"</formula>
    </cfRule>
  </conditionalFormatting>
  <conditionalFormatting sqref="F77:N77">
    <cfRule type="expression" dxfId="290" priority="16">
      <formula>OR($N$54="管理職",$N$54="裁量労働制")</formula>
    </cfRule>
  </conditionalFormatting>
  <conditionalFormatting sqref="G10">
    <cfRule type="expression" dxfId="289" priority="80">
      <formula>OR($I$9="管理職/高プロ",$I$9="固定残業代有",$I$9="(大学・国研等)管理職/高プロ")</formula>
    </cfRule>
  </conditionalFormatting>
  <conditionalFormatting sqref="H2">
    <cfRule type="expression" dxfId="288" priority="78">
      <formula>COUNTA($F$1)=1</formula>
    </cfRule>
  </conditionalFormatting>
  <conditionalFormatting sqref="H10">
    <cfRule type="expression" dxfId="287" priority="73">
      <formula>OR($I$9="管理職/高プロ",$I$9="裁量",$I$9="固定残業代有",$I$9="(大学・国研等)裁量")</formula>
    </cfRule>
  </conditionalFormatting>
  <conditionalFormatting sqref="I9:J9">
    <cfRule type="expression" dxfId="286" priority="81">
      <formula>COUNTA($F$1)=1</formula>
    </cfRule>
  </conditionalFormatting>
  <conditionalFormatting sqref="I1:M1">
    <cfRule type="expression" dxfId="285" priority="83">
      <formula>$I$1&lt;&gt;"-"</formula>
    </cfRule>
  </conditionalFormatting>
  <conditionalFormatting sqref="J10">
    <cfRule type="expression" dxfId="284" priority="74">
      <formula>OR($I$9="管理職/高プロ",$I$9="裁量",$I$9="固定残業代有",$I$9="(大学・国研等)裁量")</formula>
    </cfRule>
  </conditionalFormatting>
  <conditionalFormatting sqref="K10">
    <cfRule type="expression" dxfId="283" priority="76">
      <formula>OR($I$9="裁量",$I$9="固定残業代有",$I$9="(大学・国研等)裁量")</formula>
    </cfRule>
  </conditionalFormatting>
  <conditionalFormatting sqref="M80">
    <cfRule type="expression" dxfId="282" priority="26">
      <formula>$N$54="固定残業制"</formula>
    </cfRule>
  </conditionalFormatting>
  <conditionalFormatting sqref="M83 M87 O90">
    <cfRule type="expression" dxfId="281" priority="23">
      <formula>$N$54="固定残業制"</formula>
    </cfRule>
  </conditionalFormatting>
  <conditionalFormatting sqref="M84 M88 O91">
    <cfRule type="expression" dxfId="280" priority="22">
      <formula>$N$54="固定残業制"</formula>
    </cfRule>
  </conditionalFormatting>
  <conditionalFormatting sqref="N10">
    <cfRule type="expression" dxfId="279" priority="82">
      <formula>OR($I$9="裁量",$I$9="固定残業代有",$I$9="(大学・国研等)裁量")</formula>
    </cfRule>
  </conditionalFormatting>
  <conditionalFormatting sqref="O10">
    <cfRule type="expression" dxfId="278" priority="86">
      <formula>OR($H$2="あり",$Q$2="あり")</formula>
    </cfRule>
  </conditionalFormatting>
  <conditionalFormatting sqref="O76">
    <cfRule type="expression" dxfId="277" priority="31">
      <formula>OR($N$54="管理職",$N$54="裁量労働制")</formula>
    </cfRule>
  </conditionalFormatting>
  <conditionalFormatting sqref="O77">
    <cfRule type="expression" dxfId="276" priority="10">
      <formula>OR(,$N$54="管理職",$N$54="裁量労働制")</formula>
    </cfRule>
  </conditionalFormatting>
  <conditionalFormatting sqref="O78">
    <cfRule type="expression" dxfId="275" priority="28">
      <formula>OR($N$54="管理職",$N$54="裁量労働制")</formula>
    </cfRule>
  </conditionalFormatting>
  <conditionalFormatting sqref="O80 O84 O88">
    <cfRule type="expression" dxfId="274" priority="17">
      <formula>$N$54="固定残業制"</formula>
    </cfRule>
  </conditionalFormatting>
  <conditionalFormatting sqref="P64 D68 O68:P68">
    <cfRule type="expression" dxfId="273" priority="4">
      <formula>OR($N$54="(大学・国研等)管理職",$N$54="(大学・国研等)裁量労働制")</formula>
    </cfRule>
  </conditionalFormatting>
  <conditionalFormatting sqref="P64 D68 P68 O71">
    <cfRule type="expression" dxfId="272" priority="13">
      <formula>OR($N$54="管理職",$N$54="裁量労働制",$N$54="固定残業制")</formula>
    </cfRule>
  </conditionalFormatting>
  <conditionalFormatting sqref="P65 P69 O72">
    <cfRule type="expression" dxfId="271" priority="8">
      <formula>OR($N$54="管理職",$N$54="裁量労働制",$N$54="固定残業制")</formula>
    </cfRule>
  </conditionalFormatting>
  <conditionalFormatting sqref="P65 P69">
    <cfRule type="expression" dxfId="270" priority="30">
      <formula>OR($N$54="管理職",$N$54="裁量労働制",$N$54="(大学・国研等)管理職",$N$54="(大学・国研等)裁量労働制")</formula>
    </cfRule>
  </conditionalFormatting>
  <conditionalFormatting sqref="Q2">
    <cfRule type="expression" dxfId="269" priority="79">
      <formula>COUNTA($F$1)=1</formula>
    </cfRule>
  </conditionalFormatting>
  <conditionalFormatting sqref="Q10">
    <cfRule type="expression" dxfId="268" priority="87">
      <formula>OR($H$2="あり",$Q$2="あり")</formula>
    </cfRule>
  </conditionalFormatting>
  <conditionalFormatting sqref="AI1">
    <cfRule type="expression" dxfId="266" priority="89">
      <formula>COUNTIF(AI2:AI26,"○")=COUNTA($AH$2:$AH$26)</formula>
    </cfRule>
  </conditionalFormatting>
  <dataValidations count="8">
    <dataValidation type="custom" allowBlank="1" showInputMessage="1" showErrorMessage="1" sqref="I20" xr:uid="{5ECE0794-A6EA-4860-8138-F493D035B828}">
      <formula1>IF($C20="休日",I20="",I20&gt;"*")</formula1>
    </dataValidation>
    <dataValidation type="list" allowBlank="1" showInputMessage="1" showErrorMessage="1" sqref="H2 Q2" xr:uid="{1A76DCDC-A9A1-45AD-9BE0-DF13392D69EF}">
      <formula1>"あり,なし"</formula1>
    </dataValidation>
    <dataValidation type="list" allowBlank="1" showInputMessage="1" showErrorMessage="1" sqref="F1:H1" xr:uid="{AB76054A-DC5A-4AC8-8520-DF563D16AFA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25BB42BD-1B11-4684-A480-320C981026C5}">
      <formula1>0</formula1>
    </dataValidation>
    <dataValidation type="time" allowBlank="1" showInputMessage="1" showErrorMessage="1" errorTitle="時刻を入力してください。" error="0:00から23:59までの時刻が入力できます。" sqref="H13:H43 F13:F43 D13:D43" xr:uid="{36150AB4-AECE-4E6F-85A9-12C562EDCB7D}">
      <formula1>0</formula1>
      <formula2>0.999988425925926</formula2>
    </dataValidation>
    <dataValidation type="list" allowBlank="1" showInputMessage="1" showErrorMessage="1" sqref="N55:P55" xr:uid="{41C344F2-6743-4F3E-B602-0A44906A4A60}">
      <formula1>"管理職,裁量労働制,固定残業制,一般従業員,エフォート"</formula1>
    </dataValidation>
    <dataValidation type="list" imeMode="on" allowBlank="1" sqref="I9:J9" xr:uid="{4B275E2E-06AC-490F-8DFA-53D65DF1FA34}">
      <formula1>"通常勤務,管理職/高プロ,裁量,固定残業代有,出向,(大学・国研等)管理職/高プロ,(大学・国研等)裁量,その他"</formula1>
    </dataValidation>
    <dataValidation type="list" allowBlank="1" showInputMessage="1" showErrorMessage="1" sqref="C13:C43" xr:uid="{2D96D2D3-CF7C-4608-B34A-994C87B687BF}">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38C8774-830C-403E-B57A-3A8CD33899B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8CFC1D7C-A030-4673-B08A-BF29643C90C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597E-A113-4D6F-A619-64EF34B7D5AE}">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172</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18</v>
      </c>
      <c r="C10" s="400" t="str">
        <f>"←稼働"&amp;F54&amp;"日
 + "&amp;"休暇"&amp;E54&amp;"日"</f>
        <v>←稼働18日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45962</v>
      </c>
      <c r="B13" s="45" t="str">
        <f>TEXT(A13,"aaa")</f>
        <v>土</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45963</v>
      </c>
      <c r="B14" s="46" t="str">
        <f>TEXT(A14,"aaa")</f>
        <v>日</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45964</v>
      </c>
      <c r="B15" s="46" t="str">
        <f t="shared" ref="B15:B18" si="3">TEXT(A15,"aaa")</f>
        <v>月</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45965</v>
      </c>
      <c r="B16" s="46" t="str">
        <f t="shared" si="3"/>
        <v>火</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45966</v>
      </c>
      <c r="B17" s="46" t="str">
        <f t="shared" si="3"/>
        <v>水</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45967</v>
      </c>
      <c r="B18" s="47" t="str">
        <f t="shared" si="3"/>
        <v>木</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45968</v>
      </c>
      <c r="B19" s="47" t="str">
        <f>TEXT(A19,"aaa")</f>
        <v>金</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45969</v>
      </c>
      <c r="B20" s="46" t="str">
        <f>TEXT(A20,"aaa")</f>
        <v>土</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45970</v>
      </c>
      <c r="B21" s="46" t="str">
        <f t="shared" ref="B21:B43" si="6">TEXT(A21,"aaa")</f>
        <v>日</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45971</v>
      </c>
      <c r="B22" s="46" t="str">
        <f t="shared" si="6"/>
        <v>月</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45972</v>
      </c>
      <c r="B23" s="46" t="str">
        <f t="shared" si="6"/>
        <v>火</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45973</v>
      </c>
      <c r="B24" s="46" t="str">
        <f t="shared" si="6"/>
        <v>水</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45974</v>
      </c>
      <c r="B25" s="46" t="str">
        <f t="shared" si="6"/>
        <v>木</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45975</v>
      </c>
      <c r="B26" s="46" t="str">
        <f t="shared" si="6"/>
        <v>金</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45976</v>
      </c>
      <c r="B27" s="46" t="str">
        <f t="shared" si="6"/>
        <v>土</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45977</v>
      </c>
      <c r="B28" s="46" t="str">
        <f t="shared" si="6"/>
        <v>日</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45978</v>
      </c>
      <c r="B29" s="46" t="str">
        <f t="shared" si="6"/>
        <v>月</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45979</v>
      </c>
      <c r="B30" s="46" t="str">
        <f t="shared" si="6"/>
        <v>火</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45980</v>
      </c>
      <c r="B31" s="46" t="str">
        <f t="shared" si="6"/>
        <v>水</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45981</v>
      </c>
      <c r="B32" s="46" t="str">
        <f t="shared" si="6"/>
        <v>木</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45982</v>
      </c>
      <c r="B33" s="46" t="str">
        <f t="shared" si="6"/>
        <v>金</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45983</v>
      </c>
      <c r="B34" s="46" t="str">
        <f t="shared" si="6"/>
        <v>土</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45984</v>
      </c>
      <c r="B35" s="46" t="str">
        <f t="shared" si="6"/>
        <v>日</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45985</v>
      </c>
      <c r="B36" s="46" t="str">
        <f t="shared" si="6"/>
        <v>月</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45986</v>
      </c>
      <c r="B37" s="46" t="str">
        <f t="shared" si="6"/>
        <v>火</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45987</v>
      </c>
      <c r="B38" s="46" t="str">
        <f t="shared" si="6"/>
        <v>水</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45988</v>
      </c>
      <c r="B39" s="46" t="str">
        <f t="shared" si="6"/>
        <v>木</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45989</v>
      </c>
      <c r="B40" s="46" t="str">
        <f t="shared" si="6"/>
        <v>金</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45990</v>
      </c>
      <c r="B41" s="46" t="str">
        <f t="shared" si="6"/>
        <v>土</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45991</v>
      </c>
      <c r="B42" s="46" t="str">
        <f t="shared" si="6"/>
        <v>日</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18</v>
      </c>
      <c r="B54" s="220">
        <f>G10</f>
        <v>0</v>
      </c>
      <c r="C54" s="220"/>
      <c r="D54" s="221">
        <f>N10</f>
        <v>0</v>
      </c>
      <c r="E54" s="221">
        <f>COUNTIF($C$13:$C$43,"休暇")</f>
        <v>0</v>
      </c>
      <c r="F54" s="222">
        <f>A54-E54</f>
        <v>18</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18</v>
      </c>
      <c r="B56" s="220">
        <f>B54</f>
        <v>0</v>
      </c>
      <c r="C56" s="220"/>
      <c r="D56" s="230"/>
      <c r="E56" s="221">
        <f>E54</f>
        <v>0</v>
      </c>
      <c r="F56" s="222">
        <f>A56-E56</f>
        <v>18</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18</v>
      </c>
      <c r="B57" s="220">
        <f>B54</f>
        <v>0</v>
      </c>
      <c r="C57" s="220"/>
      <c r="D57" s="231">
        <f>D54</f>
        <v>0</v>
      </c>
      <c r="E57" s="221">
        <f>E54</f>
        <v>0</v>
      </c>
      <c r="F57" s="222">
        <f>A57-E57</f>
        <v>18</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18</v>
      </c>
      <c r="B58" s="220">
        <f>B54</f>
        <v>0</v>
      </c>
      <c r="C58" s="220"/>
      <c r="D58" s="231">
        <f>D54</f>
        <v>0</v>
      </c>
      <c r="E58" s="221">
        <f>E54</f>
        <v>0</v>
      </c>
      <c r="F58" s="222">
        <f>A58-E58</f>
        <v>18</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18</v>
      </c>
      <c r="B60" s="220">
        <f>B54</f>
        <v>0</v>
      </c>
      <c r="C60" s="220"/>
      <c r="D60" s="231"/>
      <c r="E60" s="221">
        <f>E54</f>
        <v>0</v>
      </c>
      <c r="F60" s="222">
        <f>A60-E60</f>
        <v>18</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18</v>
      </c>
      <c r="B61" s="220">
        <f>B54</f>
        <v>0</v>
      </c>
      <c r="C61" s="220"/>
      <c r="D61" s="231">
        <f>D54</f>
        <v>0</v>
      </c>
      <c r="E61" s="221">
        <f>E54</f>
        <v>0</v>
      </c>
      <c r="F61" s="222">
        <f>A61-E61</f>
        <v>18</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18</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18</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18</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18</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18</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18</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18</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18</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oT2OhSOzgD6vv9j5AtvUl8YE0Dogk4agFo+dImF6+06xB5X62q7+elsGu2OwgEsmp+LHHo0f3flesf9PpqESeA==" saltValue="7T8dyllLDnAwElAIGChukg=="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264" priority="37">
      <formula>OR($C13="休暇",$C13="休日")</formula>
    </cfRule>
  </conditionalFormatting>
  <conditionalFormatting sqref="B13:B43">
    <cfRule type="expression" dxfId="263" priority="85">
      <formula>$B13="土"</formula>
    </cfRule>
    <cfRule type="expression" dxfId="262" priority="84">
      <formula>$B13="日"</formula>
    </cfRule>
  </conditionalFormatting>
  <conditionalFormatting sqref="B64 B68 F68 B71">
    <cfRule type="expression" dxfId="261" priority="35">
      <formula>OR($N$54="管理職",$N$54="裁量労働制",$N$54="固定残業制")</formula>
    </cfRule>
  </conditionalFormatting>
  <conditionalFormatting sqref="B64 B68 F68">
    <cfRule type="expression" dxfId="260" priority="3">
      <formula>OR($N$54="(大学・国研等)管理職",$N$54="(大学・国研等)裁量労働制")</formula>
    </cfRule>
  </conditionalFormatting>
  <conditionalFormatting sqref="B76">
    <cfRule type="expression" dxfId="259" priority="15">
      <formula>OR($N$54="管理職",$N$54="裁量労働制")</formula>
    </cfRule>
  </conditionalFormatting>
  <conditionalFormatting sqref="B77">
    <cfRule type="expression" dxfId="258" priority="29">
      <formula>OR($N$54="管理職",$N$54="裁量労働制")</formula>
    </cfRule>
  </conditionalFormatting>
  <conditionalFormatting sqref="B80">
    <cfRule type="expression" dxfId="257" priority="27">
      <formula>$N$54="固定残業制"</formula>
    </cfRule>
  </conditionalFormatting>
  <conditionalFormatting sqref="B83 B87 B90">
    <cfRule type="expression" dxfId="256" priority="24">
      <formula>$N$54="固定残業制"</formula>
    </cfRule>
  </conditionalFormatting>
  <conditionalFormatting sqref="B84 B88 B91">
    <cfRule type="expression" dxfId="255" priority="21">
      <formula>$N$54="固定残業制"</formula>
    </cfRule>
  </conditionalFormatting>
  <conditionalFormatting sqref="B65:C65 B69:C69 F69 B72:C72 B78:C78">
    <cfRule type="expression" dxfId="254" priority="9">
      <formula>OR($N$54="管理職",$N$54="裁量労働制")</formula>
    </cfRule>
  </conditionalFormatting>
  <conditionalFormatting sqref="B65:C65 B69:C69 F69 B72:C72">
    <cfRule type="expression" dxfId="253" priority="33">
      <formula>OR($N$54="管理職",$N$54="裁量労働制",$N$54="固定残業制")</formula>
    </cfRule>
  </conditionalFormatting>
  <conditionalFormatting sqref="B65:C65 B69:C69 F69">
    <cfRule type="expression" dxfId="252" priority="2">
      <formula>OR($N$54="(大学・国研等)管理職",$N$54="(大学・国研等)裁量労働制")</formula>
    </cfRule>
  </conditionalFormatting>
  <conditionalFormatting sqref="B69:D69">
    <cfRule type="expression" dxfId="251" priority="7">
      <formula>OR($N$54="管理職",$N$54="裁量労働制",$N$54="固定残業制",$N$54="(大学・国研等)管理職",$N$54="(大学・国研等)裁量労働制")</formula>
    </cfRule>
  </conditionalFormatting>
  <conditionalFormatting sqref="C64 F64:O64 C68 G68:O68 C71:N71">
    <cfRule type="expression" dxfId="250" priority="14">
      <formula>OR($N$54="管理職",$N$54="裁量労働制",$N$54="固定残業制")</formula>
    </cfRule>
  </conditionalFormatting>
  <conditionalFormatting sqref="C80:L80">
    <cfRule type="expression" dxfId="249" priority="25">
      <formula>$N$54="固定残業制"</formula>
    </cfRule>
  </conditionalFormatting>
  <conditionalFormatting sqref="C83:L83 C90:N90 C87:E87">
    <cfRule type="expression" dxfId="248" priority="18">
      <formula>$N$54="固定残業制"</formula>
    </cfRule>
  </conditionalFormatting>
  <conditionalFormatting sqref="C84:L84 C88:L88 C91:N91">
    <cfRule type="expression" dxfId="247" priority="19">
      <formula>$N$54="固定残業制"</formula>
    </cfRule>
  </conditionalFormatting>
  <conditionalFormatting sqref="C76:N76">
    <cfRule type="expression" dxfId="246" priority="34">
      <formula>OR($N$54="管理職",$N$54="裁量労働制")</formula>
    </cfRule>
  </conditionalFormatting>
  <conditionalFormatting sqref="C78:N78">
    <cfRule type="expression" dxfId="245" priority="32">
      <formula>OR($N$54="管理職",$N$54="裁量労働制")</formula>
    </cfRule>
  </conditionalFormatting>
  <conditionalFormatting sqref="C64:O64 C68 G68:O68">
    <cfRule type="expression" dxfId="244" priority="12">
      <formula>OR($N$54="管理職",$N$54="裁量労働制",$N$54="固定残業制",$N$54="(大学・国研等)管理職",$N$54="(大学・国研等)裁量労働制")</formula>
    </cfRule>
  </conditionalFormatting>
  <conditionalFormatting sqref="D65">
    <cfRule type="expression" dxfId="243" priority="1">
      <formula>OR($N$54="(大学・国研等)管理職",$N$54="(大学・国研等)裁量労働制")</formula>
    </cfRule>
  </conditionalFormatting>
  <conditionalFormatting sqref="D65:O65 C69 G69:O69 C72:N72">
    <cfRule type="expression" dxfId="242" priority="11">
      <formula>OR($N$54="管理職",$N$54="裁量労働制",$N$54="固定残業制")</formula>
    </cfRule>
  </conditionalFormatting>
  <conditionalFormatting sqref="D65:O65 C69 G69:O69">
    <cfRule type="expression" dxfId="241" priority="5">
      <formula>OR($N$54="(大学・国研等)管理職",$N$54="(大学・国研等)裁量労働制")</formula>
    </cfRule>
  </conditionalFormatting>
  <conditionalFormatting sqref="E10:F10">
    <cfRule type="expression" dxfId="240" priority="75">
      <formula>OR(I9="管理職/高プロ",I9="固定残業代有",I9="(大学・国研等)管理職/高プロ")</formula>
    </cfRule>
  </conditionalFormatting>
  <conditionalFormatting sqref="F83:L83 H90:N90">
    <cfRule type="expression" dxfId="239" priority="6">
      <formula>$N$54="固定残業制"</formula>
    </cfRule>
  </conditionalFormatting>
  <conditionalFormatting sqref="F87:L87">
    <cfRule type="expression" dxfId="238" priority="20">
      <formula>$N$54="固定残業制"</formula>
    </cfRule>
  </conditionalFormatting>
  <conditionalFormatting sqref="F77:N77">
    <cfRule type="expression" dxfId="237" priority="16">
      <formula>OR($N$54="管理職",$N$54="裁量労働制")</formula>
    </cfRule>
  </conditionalFormatting>
  <conditionalFormatting sqref="G10">
    <cfRule type="expression" dxfId="236" priority="80">
      <formula>OR($I$9="管理職/高プロ",$I$9="固定残業代有",$I$9="(大学・国研等)管理職/高プロ")</formula>
    </cfRule>
  </conditionalFormatting>
  <conditionalFormatting sqref="H2">
    <cfRule type="expression" dxfId="235" priority="78">
      <formula>COUNTA($F$1)=1</formula>
    </cfRule>
  </conditionalFormatting>
  <conditionalFormatting sqref="H10">
    <cfRule type="expression" dxfId="234" priority="73">
      <formula>OR($I$9="管理職/高プロ",$I$9="裁量",$I$9="固定残業代有",$I$9="(大学・国研等)裁量")</formula>
    </cfRule>
  </conditionalFormatting>
  <conditionalFormatting sqref="I9:J9">
    <cfRule type="expression" dxfId="233" priority="81">
      <formula>COUNTA($F$1)=1</formula>
    </cfRule>
  </conditionalFormatting>
  <conditionalFormatting sqref="I1:M1">
    <cfRule type="expression" dxfId="232" priority="83">
      <formula>$I$1&lt;&gt;"-"</formula>
    </cfRule>
  </conditionalFormatting>
  <conditionalFormatting sqref="J10">
    <cfRule type="expression" dxfId="231" priority="74">
      <formula>OR($I$9="管理職/高プロ",$I$9="裁量",$I$9="固定残業代有",$I$9="(大学・国研等)裁量")</formula>
    </cfRule>
  </conditionalFormatting>
  <conditionalFormatting sqref="K10">
    <cfRule type="expression" dxfId="230" priority="76">
      <formula>OR($I$9="裁量",$I$9="固定残業代有",$I$9="(大学・国研等)裁量")</formula>
    </cfRule>
  </conditionalFormatting>
  <conditionalFormatting sqref="M80">
    <cfRule type="expression" dxfId="229" priority="26">
      <formula>$N$54="固定残業制"</formula>
    </cfRule>
  </conditionalFormatting>
  <conditionalFormatting sqref="M83 M87 O90">
    <cfRule type="expression" dxfId="228" priority="23">
      <formula>$N$54="固定残業制"</formula>
    </cfRule>
  </conditionalFormatting>
  <conditionalFormatting sqref="M84 M88 O91">
    <cfRule type="expression" dxfId="227" priority="22">
      <formula>$N$54="固定残業制"</formula>
    </cfRule>
  </conditionalFormatting>
  <conditionalFormatting sqref="N10">
    <cfRule type="expression" dxfId="226" priority="82">
      <formula>OR($I$9="裁量",$I$9="固定残業代有",$I$9="(大学・国研等)裁量")</formula>
    </cfRule>
  </conditionalFormatting>
  <conditionalFormatting sqref="O10">
    <cfRule type="expression" dxfId="225" priority="86">
      <formula>OR($H$2="あり",$Q$2="あり")</formula>
    </cfRule>
  </conditionalFormatting>
  <conditionalFormatting sqref="O76">
    <cfRule type="expression" dxfId="224" priority="31">
      <formula>OR($N$54="管理職",$N$54="裁量労働制")</formula>
    </cfRule>
  </conditionalFormatting>
  <conditionalFormatting sqref="O77">
    <cfRule type="expression" dxfId="223" priority="10">
      <formula>OR(,$N$54="管理職",$N$54="裁量労働制")</formula>
    </cfRule>
  </conditionalFormatting>
  <conditionalFormatting sqref="O78">
    <cfRule type="expression" dxfId="222" priority="28">
      <formula>OR($N$54="管理職",$N$54="裁量労働制")</formula>
    </cfRule>
  </conditionalFormatting>
  <conditionalFormatting sqref="O80 O84 O88">
    <cfRule type="expression" dxfId="221" priority="17">
      <formula>$N$54="固定残業制"</formula>
    </cfRule>
  </conditionalFormatting>
  <conditionalFormatting sqref="P64 D68 O68:P68">
    <cfRule type="expression" dxfId="220" priority="4">
      <formula>OR($N$54="(大学・国研等)管理職",$N$54="(大学・国研等)裁量労働制")</formula>
    </cfRule>
  </conditionalFormatting>
  <conditionalFormatting sqref="P64 D68 P68 O71">
    <cfRule type="expression" dxfId="219" priority="13">
      <formula>OR($N$54="管理職",$N$54="裁量労働制",$N$54="固定残業制")</formula>
    </cfRule>
  </conditionalFormatting>
  <conditionalFormatting sqref="P65 P69 O72">
    <cfRule type="expression" dxfId="218" priority="8">
      <formula>OR($N$54="管理職",$N$54="裁量労働制",$N$54="固定残業制")</formula>
    </cfRule>
  </conditionalFormatting>
  <conditionalFormatting sqref="P65 P69">
    <cfRule type="expression" dxfId="217" priority="30">
      <formula>OR($N$54="管理職",$N$54="裁量労働制",$N$54="(大学・国研等)管理職",$N$54="(大学・国研等)裁量労働制")</formula>
    </cfRule>
  </conditionalFormatting>
  <conditionalFormatting sqref="Q2">
    <cfRule type="expression" dxfId="216" priority="79">
      <formula>COUNTA($F$1)=1</formula>
    </cfRule>
  </conditionalFormatting>
  <conditionalFormatting sqref="Q10">
    <cfRule type="expression" dxfId="215" priority="87">
      <formula>OR($H$2="あり",$Q$2="あり")</formula>
    </cfRule>
  </conditionalFormatting>
  <conditionalFormatting sqref="AI1">
    <cfRule type="expression" dxfId="213" priority="89">
      <formula>COUNTIF(AI2:AI26,"○")=COUNTA($AH$2:$AH$26)</formula>
    </cfRule>
  </conditionalFormatting>
  <dataValidations count="8">
    <dataValidation type="custom" allowBlank="1" showInputMessage="1" showErrorMessage="1" sqref="I20" xr:uid="{1C55ABF4-0151-4787-8524-C3F476FB3C10}">
      <formula1>IF($C20="休日",I20="",I20&gt;"*")</formula1>
    </dataValidation>
    <dataValidation type="list" allowBlank="1" showInputMessage="1" showErrorMessage="1" sqref="C13:C43" xr:uid="{D768770E-7B6B-4C20-AC81-85C7EE4786C2}">
      <formula1>$AP$4:$AP$7</formula1>
    </dataValidation>
    <dataValidation type="list" imeMode="on" allowBlank="1" sqref="I9:J9" xr:uid="{49200F5A-DAAE-4EE4-9961-28CDC53B5E60}">
      <formula1>"通常勤務,管理職/高プロ,裁量,固定残業代有,出向,(大学・国研等)管理職/高プロ,(大学・国研等)裁量,その他"</formula1>
    </dataValidation>
    <dataValidation type="list" allowBlank="1" showInputMessage="1" showErrorMessage="1" sqref="N55:P55" xr:uid="{232BBC08-B6A1-4F9C-A962-612F8D1F861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82805675-57BE-4C5E-8ED5-8FF7B7A6CFA8}">
      <formula1>0</formula1>
      <formula2>0.999988425925926</formula2>
    </dataValidation>
    <dataValidation type="time" operator="greaterThan" allowBlank="1" showInputMessage="1" showErrorMessage="1" errorTitle="時刻を入力して下さい。" error="0:01以上の時刻を入力して下さい。" sqref="G13:G43 E13:E43" xr:uid="{BB581270-288F-4F8D-8E34-0CDE6D9AD3D4}">
      <formula1>0</formula1>
    </dataValidation>
    <dataValidation type="list" allowBlank="1" showInputMessage="1" showErrorMessage="1" sqref="F1:H1" xr:uid="{67F57B6C-F767-49DA-972B-A928981C9CB4}">
      <formula1>"委託業務従事日誌,助成事業従事日誌"</formula1>
    </dataValidation>
    <dataValidation type="list" allowBlank="1" showInputMessage="1" showErrorMessage="1" sqref="H2 Q2" xr:uid="{24D7F968-1277-40AE-A286-1E20A33F925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C29EDC7E-F2A4-4FD9-A7A1-3EF82591ABED}">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4F0A864A-E0C4-45A2-8D47-6BCFA957B2C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F2A0-F25B-4224-80F8-2C447D8043A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173</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23</v>
      </c>
      <c r="C10" s="400" t="str">
        <f>"←稼働"&amp;F54&amp;"日
 + "&amp;"休暇"&amp;E54&amp;"日"</f>
        <v>←稼働23日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45992</v>
      </c>
      <c r="B13" s="45" t="str">
        <f>TEXT(A13,"aaa")</f>
        <v>月</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45993</v>
      </c>
      <c r="B14" s="46" t="str">
        <f>TEXT(A14,"aaa")</f>
        <v>火</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45994</v>
      </c>
      <c r="B15" s="46" t="str">
        <f t="shared" ref="B15:B18" si="3">TEXT(A15,"aaa")</f>
        <v>水</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45995</v>
      </c>
      <c r="B16" s="46" t="str">
        <f t="shared" si="3"/>
        <v>木</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45996</v>
      </c>
      <c r="B17" s="46" t="str">
        <f t="shared" si="3"/>
        <v>金</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45997</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45998</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45999</v>
      </c>
      <c r="B20" s="46" t="str">
        <f>TEXT(A20,"aaa")</f>
        <v>月</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46000</v>
      </c>
      <c r="B21" s="46" t="str">
        <f t="shared" ref="B21:B43" si="6">TEXT(A21,"aaa")</f>
        <v>火</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46001</v>
      </c>
      <c r="B22" s="46" t="str">
        <f t="shared" si="6"/>
        <v>水</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46002</v>
      </c>
      <c r="B23" s="46" t="str">
        <f t="shared" si="6"/>
        <v>木</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46003</v>
      </c>
      <c r="B24" s="46" t="str">
        <f t="shared" si="6"/>
        <v>金</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46004</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46005</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46006</v>
      </c>
      <c r="B27" s="46" t="str">
        <f t="shared" si="6"/>
        <v>月</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46007</v>
      </c>
      <c r="B28" s="46" t="str">
        <f t="shared" si="6"/>
        <v>火</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46008</v>
      </c>
      <c r="B29" s="46" t="str">
        <f t="shared" si="6"/>
        <v>水</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46009</v>
      </c>
      <c r="B30" s="46" t="str">
        <f t="shared" si="6"/>
        <v>木</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46010</v>
      </c>
      <c r="B31" s="46" t="str">
        <f t="shared" si="6"/>
        <v>金</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46011</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46012</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46013</v>
      </c>
      <c r="B34" s="46" t="str">
        <f t="shared" si="6"/>
        <v>月</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46014</v>
      </c>
      <c r="B35" s="46" t="str">
        <f t="shared" si="6"/>
        <v>火</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46015</v>
      </c>
      <c r="B36" s="46" t="str">
        <f t="shared" si="6"/>
        <v>水</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46016</v>
      </c>
      <c r="B37" s="46" t="str">
        <f t="shared" si="6"/>
        <v>木</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46017</v>
      </c>
      <c r="B38" s="46" t="str">
        <f t="shared" si="6"/>
        <v>金</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46018</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46019</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46020</v>
      </c>
      <c r="B41" s="46" t="str">
        <f t="shared" si="6"/>
        <v>月</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46021</v>
      </c>
      <c r="B42" s="46" t="str">
        <f t="shared" si="6"/>
        <v>火</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46022</v>
      </c>
      <c r="B43" s="48" t="str">
        <f t="shared" si="6"/>
        <v>水</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23</v>
      </c>
      <c r="B54" s="220">
        <f>G10</f>
        <v>0</v>
      </c>
      <c r="C54" s="220"/>
      <c r="D54" s="221">
        <f>N10</f>
        <v>0</v>
      </c>
      <c r="E54" s="221">
        <f>COUNTIF($C$13:$C$43,"休暇")</f>
        <v>0</v>
      </c>
      <c r="F54" s="222">
        <f>A54-E54</f>
        <v>23</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23</v>
      </c>
      <c r="B56" s="220">
        <f>B54</f>
        <v>0</v>
      </c>
      <c r="C56" s="220"/>
      <c r="D56" s="230"/>
      <c r="E56" s="221">
        <f>E54</f>
        <v>0</v>
      </c>
      <c r="F56" s="222">
        <f>A56-E56</f>
        <v>23</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23</v>
      </c>
      <c r="B57" s="220">
        <f>B54</f>
        <v>0</v>
      </c>
      <c r="C57" s="220"/>
      <c r="D57" s="231">
        <f>D54</f>
        <v>0</v>
      </c>
      <c r="E57" s="221">
        <f>E54</f>
        <v>0</v>
      </c>
      <c r="F57" s="222">
        <f>A57-E57</f>
        <v>23</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23</v>
      </c>
      <c r="B58" s="220">
        <f>B54</f>
        <v>0</v>
      </c>
      <c r="C58" s="220"/>
      <c r="D58" s="231">
        <f>D54</f>
        <v>0</v>
      </c>
      <c r="E58" s="221">
        <f>E54</f>
        <v>0</v>
      </c>
      <c r="F58" s="222">
        <f>A58-E58</f>
        <v>23</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23</v>
      </c>
      <c r="B60" s="220">
        <f>B54</f>
        <v>0</v>
      </c>
      <c r="C60" s="220"/>
      <c r="D60" s="231"/>
      <c r="E60" s="221">
        <f>E54</f>
        <v>0</v>
      </c>
      <c r="F60" s="222">
        <f>A60-E60</f>
        <v>23</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23</v>
      </c>
      <c r="B61" s="220">
        <f>B54</f>
        <v>0</v>
      </c>
      <c r="C61" s="220"/>
      <c r="D61" s="231">
        <f>D54</f>
        <v>0</v>
      </c>
      <c r="E61" s="221">
        <f>E54</f>
        <v>0</v>
      </c>
      <c r="F61" s="222">
        <f>A61-E61</f>
        <v>23</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23</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23</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23</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23</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23</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23</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23</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23</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mVYceT0mbwBifkYB/ECfPBwQDoNfuXC4qcGngLZ3rFbq5TAXEQxItM5MnBS8F/OFvqGpLkbZ6raFrf8yPmCnCg==" saltValue="SCNYR0K1s8y7e6nGnNaeQw=="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211" priority="37">
      <formula>OR($C13="休暇",$C13="休日")</formula>
    </cfRule>
  </conditionalFormatting>
  <conditionalFormatting sqref="B13:B43">
    <cfRule type="expression" dxfId="210" priority="85">
      <formula>$B13="土"</formula>
    </cfRule>
    <cfRule type="expression" dxfId="209" priority="84">
      <formula>$B13="日"</formula>
    </cfRule>
  </conditionalFormatting>
  <conditionalFormatting sqref="B64 B68 F68 B71">
    <cfRule type="expression" dxfId="208" priority="35">
      <formula>OR($N$54="管理職",$N$54="裁量労働制",$N$54="固定残業制")</formula>
    </cfRule>
  </conditionalFormatting>
  <conditionalFormatting sqref="B64 B68 F68">
    <cfRule type="expression" dxfId="207" priority="3">
      <formula>OR($N$54="(大学・国研等)管理職",$N$54="(大学・国研等)裁量労働制")</formula>
    </cfRule>
  </conditionalFormatting>
  <conditionalFormatting sqref="B76">
    <cfRule type="expression" dxfId="206" priority="15">
      <formula>OR($N$54="管理職",$N$54="裁量労働制")</formula>
    </cfRule>
  </conditionalFormatting>
  <conditionalFormatting sqref="B77">
    <cfRule type="expression" dxfId="205" priority="29">
      <formula>OR($N$54="管理職",$N$54="裁量労働制")</formula>
    </cfRule>
  </conditionalFormatting>
  <conditionalFormatting sqref="B80">
    <cfRule type="expression" dxfId="204" priority="27">
      <formula>$N$54="固定残業制"</formula>
    </cfRule>
  </conditionalFormatting>
  <conditionalFormatting sqref="B83 B87 B90">
    <cfRule type="expression" dxfId="203" priority="24">
      <formula>$N$54="固定残業制"</formula>
    </cfRule>
  </conditionalFormatting>
  <conditionalFormatting sqref="B84 B88 B91">
    <cfRule type="expression" dxfId="202" priority="21">
      <formula>$N$54="固定残業制"</formula>
    </cfRule>
  </conditionalFormatting>
  <conditionalFormatting sqref="B65:C65 B69:C69 F69 B72:C72 B78:C78">
    <cfRule type="expression" dxfId="201" priority="9">
      <formula>OR($N$54="管理職",$N$54="裁量労働制")</formula>
    </cfRule>
  </conditionalFormatting>
  <conditionalFormatting sqref="B65:C65 B69:C69 F69 B72:C72">
    <cfRule type="expression" dxfId="200" priority="33">
      <formula>OR($N$54="管理職",$N$54="裁量労働制",$N$54="固定残業制")</formula>
    </cfRule>
  </conditionalFormatting>
  <conditionalFormatting sqref="B65:C65 B69:C69 F69">
    <cfRule type="expression" dxfId="199" priority="2">
      <formula>OR($N$54="(大学・国研等)管理職",$N$54="(大学・国研等)裁量労働制")</formula>
    </cfRule>
  </conditionalFormatting>
  <conditionalFormatting sqref="B69:D69">
    <cfRule type="expression" dxfId="198" priority="7">
      <formula>OR($N$54="管理職",$N$54="裁量労働制",$N$54="固定残業制",$N$54="(大学・国研等)管理職",$N$54="(大学・国研等)裁量労働制")</formula>
    </cfRule>
  </conditionalFormatting>
  <conditionalFormatting sqref="C64 F64:O64 C68 G68:O68 C71:N71">
    <cfRule type="expression" dxfId="197" priority="14">
      <formula>OR($N$54="管理職",$N$54="裁量労働制",$N$54="固定残業制")</formula>
    </cfRule>
  </conditionalFormatting>
  <conditionalFormatting sqref="C80:L80">
    <cfRule type="expression" dxfId="196" priority="25">
      <formula>$N$54="固定残業制"</formula>
    </cfRule>
  </conditionalFormatting>
  <conditionalFormatting sqref="C83:L83 C90:N90 C87:E87">
    <cfRule type="expression" dxfId="195" priority="18">
      <formula>$N$54="固定残業制"</formula>
    </cfRule>
  </conditionalFormatting>
  <conditionalFormatting sqref="C84:L84 C88:L88 C91:N91">
    <cfRule type="expression" dxfId="194" priority="19">
      <formula>$N$54="固定残業制"</formula>
    </cfRule>
  </conditionalFormatting>
  <conditionalFormatting sqref="C76:N76">
    <cfRule type="expression" dxfId="193" priority="34">
      <formula>OR($N$54="管理職",$N$54="裁量労働制")</formula>
    </cfRule>
  </conditionalFormatting>
  <conditionalFormatting sqref="C78:N78">
    <cfRule type="expression" dxfId="192" priority="32">
      <formula>OR($N$54="管理職",$N$54="裁量労働制")</formula>
    </cfRule>
  </conditionalFormatting>
  <conditionalFormatting sqref="C64:O64 C68 G68:O68">
    <cfRule type="expression" dxfId="191" priority="12">
      <formula>OR($N$54="管理職",$N$54="裁量労働制",$N$54="固定残業制",$N$54="(大学・国研等)管理職",$N$54="(大学・国研等)裁量労働制")</formula>
    </cfRule>
  </conditionalFormatting>
  <conditionalFormatting sqref="D65">
    <cfRule type="expression" dxfId="190" priority="1">
      <formula>OR($N$54="(大学・国研等)管理職",$N$54="(大学・国研等)裁量労働制")</formula>
    </cfRule>
  </conditionalFormatting>
  <conditionalFormatting sqref="D65:O65 C69 G69:O69 C72:N72">
    <cfRule type="expression" dxfId="189" priority="11">
      <formula>OR($N$54="管理職",$N$54="裁量労働制",$N$54="固定残業制")</formula>
    </cfRule>
  </conditionalFormatting>
  <conditionalFormatting sqref="D65:O65 C69 G69:O69">
    <cfRule type="expression" dxfId="188" priority="5">
      <formula>OR($N$54="(大学・国研等)管理職",$N$54="(大学・国研等)裁量労働制")</formula>
    </cfRule>
  </conditionalFormatting>
  <conditionalFormatting sqref="E10:F10">
    <cfRule type="expression" dxfId="187" priority="75">
      <formula>OR(I9="管理職/高プロ",I9="固定残業代有",I9="(大学・国研等)管理職/高プロ")</formula>
    </cfRule>
  </conditionalFormatting>
  <conditionalFormatting sqref="F83:L83 H90:N90">
    <cfRule type="expression" dxfId="186" priority="6">
      <formula>$N$54="固定残業制"</formula>
    </cfRule>
  </conditionalFormatting>
  <conditionalFormatting sqref="F87:L87">
    <cfRule type="expression" dxfId="185" priority="20">
      <formula>$N$54="固定残業制"</formula>
    </cfRule>
  </conditionalFormatting>
  <conditionalFormatting sqref="F77:N77">
    <cfRule type="expression" dxfId="184" priority="16">
      <formula>OR($N$54="管理職",$N$54="裁量労働制")</formula>
    </cfRule>
  </conditionalFormatting>
  <conditionalFormatting sqref="G10">
    <cfRule type="expression" dxfId="183" priority="80">
      <formula>OR($I$9="管理職/高プロ",$I$9="固定残業代有",$I$9="(大学・国研等)管理職/高プロ")</formula>
    </cfRule>
  </conditionalFormatting>
  <conditionalFormatting sqref="H2">
    <cfRule type="expression" dxfId="182" priority="78">
      <formula>COUNTA($F$1)=1</formula>
    </cfRule>
  </conditionalFormatting>
  <conditionalFormatting sqref="H10">
    <cfRule type="expression" dxfId="181" priority="73">
      <formula>OR($I$9="管理職/高プロ",$I$9="裁量",$I$9="固定残業代有",$I$9="(大学・国研等)裁量")</formula>
    </cfRule>
  </conditionalFormatting>
  <conditionalFormatting sqref="I9:J9">
    <cfRule type="expression" dxfId="180" priority="81">
      <formula>COUNTA($F$1)=1</formula>
    </cfRule>
  </conditionalFormatting>
  <conditionalFormatting sqref="I1:M1">
    <cfRule type="expression" dxfId="179" priority="83">
      <formula>$I$1&lt;&gt;"-"</formula>
    </cfRule>
  </conditionalFormatting>
  <conditionalFormatting sqref="J10">
    <cfRule type="expression" dxfId="178" priority="74">
      <formula>OR($I$9="管理職/高プロ",$I$9="裁量",$I$9="固定残業代有",$I$9="(大学・国研等)裁量")</formula>
    </cfRule>
  </conditionalFormatting>
  <conditionalFormatting sqref="K10">
    <cfRule type="expression" dxfId="177" priority="76">
      <formula>OR($I$9="裁量",$I$9="固定残業代有",$I$9="(大学・国研等)裁量")</formula>
    </cfRule>
  </conditionalFormatting>
  <conditionalFormatting sqref="M80">
    <cfRule type="expression" dxfId="176" priority="26">
      <formula>$N$54="固定残業制"</formula>
    </cfRule>
  </conditionalFormatting>
  <conditionalFormatting sqref="M83 M87 O90">
    <cfRule type="expression" dxfId="175" priority="23">
      <formula>$N$54="固定残業制"</formula>
    </cfRule>
  </conditionalFormatting>
  <conditionalFormatting sqref="M84 M88 O91">
    <cfRule type="expression" dxfId="174" priority="22">
      <formula>$N$54="固定残業制"</formula>
    </cfRule>
  </conditionalFormatting>
  <conditionalFormatting sqref="N10">
    <cfRule type="expression" dxfId="173" priority="82">
      <formula>OR($I$9="裁量",$I$9="固定残業代有",$I$9="(大学・国研等)裁量")</formula>
    </cfRule>
  </conditionalFormatting>
  <conditionalFormatting sqref="O10">
    <cfRule type="expression" dxfId="172" priority="86">
      <formula>OR($H$2="あり",$Q$2="あり")</formula>
    </cfRule>
  </conditionalFormatting>
  <conditionalFormatting sqref="O76">
    <cfRule type="expression" dxfId="171" priority="31">
      <formula>OR($N$54="管理職",$N$54="裁量労働制")</formula>
    </cfRule>
  </conditionalFormatting>
  <conditionalFormatting sqref="O77">
    <cfRule type="expression" dxfId="170" priority="10">
      <formula>OR(,$N$54="管理職",$N$54="裁量労働制")</formula>
    </cfRule>
  </conditionalFormatting>
  <conditionalFormatting sqref="O78">
    <cfRule type="expression" dxfId="169" priority="28">
      <formula>OR($N$54="管理職",$N$54="裁量労働制")</formula>
    </cfRule>
  </conditionalFormatting>
  <conditionalFormatting sqref="O80 O84 O88">
    <cfRule type="expression" dxfId="168" priority="17">
      <formula>$N$54="固定残業制"</formula>
    </cfRule>
  </conditionalFormatting>
  <conditionalFormatting sqref="P64 D68 O68:P68">
    <cfRule type="expression" dxfId="167" priority="4">
      <formula>OR($N$54="(大学・国研等)管理職",$N$54="(大学・国研等)裁量労働制")</formula>
    </cfRule>
  </conditionalFormatting>
  <conditionalFormatting sqref="P64 D68 P68 O71">
    <cfRule type="expression" dxfId="166" priority="13">
      <formula>OR($N$54="管理職",$N$54="裁量労働制",$N$54="固定残業制")</formula>
    </cfRule>
  </conditionalFormatting>
  <conditionalFormatting sqref="P65 P69 O72">
    <cfRule type="expression" dxfId="165" priority="8">
      <formula>OR($N$54="管理職",$N$54="裁量労働制",$N$54="固定残業制")</formula>
    </cfRule>
  </conditionalFormatting>
  <conditionalFormatting sqref="P65 P69">
    <cfRule type="expression" dxfId="164" priority="30">
      <formula>OR($N$54="管理職",$N$54="裁量労働制",$N$54="(大学・国研等)管理職",$N$54="(大学・国研等)裁量労働制")</formula>
    </cfRule>
  </conditionalFormatting>
  <conditionalFormatting sqref="Q2">
    <cfRule type="expression" dxfId="163" priority="79">
      <formula>COUNTA($F$1)=1</formula>
    </cfRule>
  </conditionalFormatting>
  <conditionalFormatting sqref="Q10">
    <cfRule type="expression" dxfId="162" priority="87">
      <formula>OR($H$2="あり",$Q$2="あり")</formula>
    </cfRule>
  </conditionalFormatting>
  <conditionalFormatting sqref="AI1">
    <cfRule type="expression" dxfId="160" priority="89">
      <formula>COUNTIF(AI2:AI26,"○")=COUNTA($AH$2:$AH$26)</formula>
    </cfRule>
  </conditionalFormatting>
  <dataValidations count="8">
    <dataValidation type="custom" allowBlank="1" showInputMessage="1" showErrorMessage="1" sqref="I20" xr:uid="{AC3DBBF0-EC43-4EDF-A56D-48128B93F2AC}">
      <formula1>IF($C20="休日",I20="",I20&gt;"*")</formula1>
    </dataValidation>
    <dataValidation type="list" allowBlank="1" showInputMessage="1" showErrorMessage="1" sqref="C13:C43" xr:uid="{38A4C7FC-D272-46B5-918E-93A0F1B33522}">
      <formula1>$AP$4:$AP$7</formula1>
    </dataValidation>
    <dataValidation type="list" imeMode="on" allowBlank="1" sqref="I9:J9" xr:uid="{BE1652C3-E600-41CD-BF51-D5581275893B}">
      <formula1>"通常勤務,管理職/高プロ,裁量,固定残業代有,出向,(大学・国研等)管理職/高プロ,(大学・国研等)裁量,その他"</formula1>
    </dataValidation>
    <dataValidation type="list" allowBlank="1" showInputMessage="1" showErrorMessage="1" sqref="N55:P55" xr:uid="{7208268F-0ECE-434E-AE29-B454AB7BCE8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419C914-925A-4E57-AF70-4FB8BD9BDEB8}">
      <formula1>0</formula1>
      <formula2>0.999988425925926</formula2>
    </dataValidation>
    <dataValidation type="time" operator="greaterThan" allowBlank="1" showInputMessage="1" showErrorMessage="1" errorTitle="時刻を入力して下さい。" error="0:01以上の時刻を入力して下さい。" sqref="G13:G43 E13:E43" xr:uid="{6DC9425D-4F8A-4A67-97BA-D17A5F38B83C}">
      <formula1>0</formula1>
    </dataValidation>
    <dataValidation type="list" allowBlank="1" showInputMessage="1" showErrorMessage="1" sqref="F1:H1" xr:uid="{1BB62A32-AF02-427A-9A46-BB3E68E519D7}">
      <formula1>"委託業務従事日誌,助成事業従事日誌"</formula1>
    </dataValidation>
    <dataValidation type="list" allowBlank="1" showInputMessage="1" showErrorMessage="1" sqref="H2 Q2" xr:uid="{73744423-EF5B-4C94-9E80-4033973CD02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16A76904-775A-4183-A5F9-1B110048B28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7A2AF11F-18CF-47F0-8D50-E07DB0BC92C6}">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A663-6B9B-4FF5-867C-7E8638EC3AA2}">
  <dimension ref="A1:CZ248"/>
  <sheetViews>
    <sheetView showGridLines="0" view="pageBreakPreview" zoomScale="115" zoomScaleNormal="100" zoomScaleSheetLayoutView="115" workbookViewId="0">
      <pane ySplit="1" topLeftCell="A2" activePane="bottomLeft" state="frozen"/>
      <selection activeCell="I9" sqref="I9:J9"/>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1" style="323" customWidth="1" collapsed="1"/>
    <col min="47" max="104" width="11" style="323" customWidth="1"/>
    <col min="105" max="16384" width="9" style="1"/>
  </cols>
  <sheetData>
    <row r="1" spans="1:104" ht="17.100000000000001" customHeight="1" thickBot="1">
      <c r="A1" s="449" t="s">
        <v>174</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20</v>
      </c>
      <c r="C10" s="400" t="str">
        <f>"←稼働"&amp;F54&amp;"日
 + "&amp;"休暇"&amp;E54&amp;"日"</f>
        <v>←稼働20日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46023</v>
      </c>
      <c r="B13" s="45" t="str">
        <f>TEXT(A13,"aaa")</f>
        <v>木</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46024</v>
      </c>
      <c r="B14" s="46" t="str">
        <f>TEXT(A14,"aaa")</f>
        <v>金</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46025</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46026</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46027</v>
      </c>
      <c r="B17" s="46" t="str">
        <f t="shared" si="3"/>
        <v>月</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46028</v>
      </c>
      <c r="B18" s="47" t="str">
        <f t="shared" si="3"/>
        <v>火</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46029</v>
      </c>
      <c r="B19" s="47" t="str">
        <f>TEXT(A19,"aaa")</f>
        <v>水</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46030</v>
      </c>
      <c r="B20" s="46" t="str">
        <f>TEXT(A20,"aaa")</f>
        <v>木</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46031</v>
      </c>
      <c r="B21" s="46" t="str">
        <f t="shared" ref="B21:B43" si="6">TEXT(A21,"aaa")</f>
        <v>金</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46032</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46033</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46034</v>
      </c>
      <c r="B24" s="46" t="str">
        <f t="shared" si="6"/>
        <v>月</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46035</v>
      </c>
      <c r="B25" s="46" t="str">
        <f t="shared" si="6"/>
        <v>火</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46036</v>
      </c>
      <c r="B26" s="46" t="str">
        <f t="shared" si="6"/>
        <v>水</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46037</v>
      </c>
      <c r="B27" s="46" t="str">
        <f t="shared" si="6"/>
        <v>木</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46038</v>
      </c>
      <c r="B28" s="46" t="str">
        <f t="shared" si="6"/>
        <v>金</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46039</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46040</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46041</v>
      </c>
      <c r="B31" s="46" t="str">
        <f t="shared" si="6"/>
        <v>月</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46042</v>
      </c>
      <c r="B32" s="46" t="str">
        <f t="shared" si="6"/>
        <v>火</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46043</v>
      </c>
      <c r="B33" s="46" t="str">
        <f t="shared" si="6"/>
        <v>水</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46044</v>
      </c>
      <c r="B34" s="46" t="str">
        <f t="shared" si="6"/>
        <v>木</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46045</v>
      </c>
      <c r="B35" s="46" t="str">
        <f t="shared" si="6"/>
        <v>金</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46046</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46047</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46048</v>
      </c>
      <c r="B38" s="46" t="str">
        <f t="shared" si="6"/>
        <v>月</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46049</v>
      </c>
      <c r="B39" s="46" t="str">
        <f t="shared" si="6"/>
        <v>火</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46050</v>
      </c>
      <c r="B40" s="46" t="str">
        <f t="shared" si="6"/>
        <v>水</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46051</v>
      </c>
      <c r="B41" s="46" t="str">
        <f t="shared" si="6"/>
        <v>木</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46052</v>
      </c>
      <c r="B42" s="46" t="str">
        <f t="shared" si="6"/>
        <v>金</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46053</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PHnp0K/Vx+93h5aSVSXwZjnJ4BQg/7emJEq37yNVUrRyzPEEUFP0kUXA1sd8Diy0CPA7Im4ynTwxyCJTEPeqKQ==" saltValue="O6hIB1yql6ubCLX2//hqDw=="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158" priority="37">
      <formula>OR($C13="休暇",$C13="休日")</formula>
    </cfRule>
  </conditionalFormatting>
  <conditionalFormatting sqref="B13:B43">
    <cfRule type="expression" dxfId="157" priority="85">
      <formula>$B13="土"</formula>
    </cfRule>
    <cfRule type="expression" dxfId="156" priority="84">
      <formula>$B13="日"</formula>
    </cfRule>
  </conditionalFormatting>
  <conditionalFormatting sqref="B64 B68 F68 B71">
    <cfRule type="expression" dxfId="155" priority="35">
      <formula>OR($N$54="管理職",$N$54="裁量労働制",$N$54="固定残業制")</formula>
    </cfRule>
  </conditionalFormatting>
  <conditionalFormatting sqref="B64 B68 F68">
    <cfRule type="expression" dxfId="154" priority="3">
      <formula>OR($N$54="(大学・国研等)管理職",$N$54="(大学・国研等)裁量労働制")</formula>
    </cfRule>
  </conditionalFormatting>
  <conditionalFormatting sqref="B76">
    <cfRule type="expression" dxfId="153" priority="15">
      <formula>OR($N$54="管理職",$N$54="裁量労働制")</formula>
    </cfRule>
  </conditionalFormatting>
  <conditionalFormatting sqref="B77">
    <cfRule type="expression" dxfId="152" priority="29">
      <formula>OR($N$54="管理職",$N$54="裁量労働制")</formula>
    </cfRule>
  </conditionalFormatting>
  <conditionalFormatting sqref="B80">
    <cfRule type="expression" dxfId="151" priority="27">
      <formula>$N$54="固定残業制"</formula>
    </cfRule>
  </conditionalFormatting>
  <conditionalFormatting sqref="B83 B87 B90">
    <cfRule type="expression" dxfId="150" priority="24">
      <formula>$N$54="固定残業制"</formula>
    </cfRule>
  </conditionalFormatting>
  <conditionalFormatting sqref="B84 B88 B91">
    <cfRule type="expression" dxfId="149" priority="21">
      <formula>$N$54="固定残業制"</formula>
    </cfRule>
  </conditionalFormatting>
  <conditionalFormatting sqref="B65:C65 B69:C69 F69 B72:C72 B78:C78">
    <cfRule type="expression" dxfId="148" priority="9">
      <formula>OR($N$54="管理職",$N$54="裁量労働制")</formula>
    </cfRule>
  </conditionalFormatting>
  <conditionalFormatting sqref="B65:C65 B69:C69 F69 B72:C72">
    <cfRule type="expression" dxfId="147" priority="33">
      <formula>OR($N$54="管理職",$N$54="裁量労働制",$N$54="固定残業制")</formula>
    </cfRule>
  </conditionalFormatting>
  <conditionalFormatting sqref="B65:C65 B69:C69 F69">
    <cfRule type="expression" dxfId="146" priority="2">
      <formula>OR($N$54="(大学・国研等)管理職",$N$54="(大学・国研等)裁量労働制")</formula>
    </cfRule>
  </conditionalFormatting>
  <conditionalFormatting sqref="B69:D69">
    <cfRule type="expression" dxfId="145" priority="7">
      <formula>OR($N$54="管理職",$N$54="裁量労働制",$N$54="固定残業制",$N$54="(大学・国研等)管理職",$N$54="(大学・国研等)裁量労働制")</formula>
    </cfRule>
  </conditionalFormatting>
  <conditionalFormatting sqref="C64 F64:O64 C68 G68:O68 C71:N71">
    <cfRule type="expression" dxfId="144" priority="14">
      <formula>OR($N$54="管理職",$N$54="裁量労働制",$N$54="固定残業制")</formula>
    </cfRule>
  </conditionalFormatting>
  <conditionalFormatting sqref="C80:L80">
    <cfRule type="expression" dxfId="143" priority="25">
      <formula>$N$54="固定残業制"</formula>
    </cfRule>
  </conditionalFormatting>
  <conditionalFormatting sqref="C83:L83 C90:N90 C87:E87">
    <cfRule type="expression" dxfId="142" priority="18">
      <formula>$N$54="固定残業制"</formula>
    </cfRule>
  </conditionalFormatting>
  <conditionalFormatting sqref="C84:L84 C88:L88 C91:N91">
    <cfRule type="expression" dxfId="141" priority="19">
      <formula>$N$54="固定残業制"</formula>
    </cfRule>
  </conditionalFormatting>
  <conditionalFormatting sqref="C76:N76">
    <cfRule type="expression" dxfId="140" priority="34">
      <formula>OR($N$54="管理職",$N$54="裁量労働制")</formula>
    </cfRule>
  </conditionalFormatting>
  <conditionalFormatting sqref="C78:N78">
    <cfRule type="expression" dxfId="139" priority="32">
      <formula>OR($N$54="管理職",$N$54="裁量労働制")</formula>
    </cfRule>
  </conditionalFormatting>
  <conditionalFormatting sqref="C64:O64 C68 G68:O68">
    <cfRule type="expression" dxfId="138" priority="12">
      <formula>OR($N$54="管理職",$N$54="裁量労働制",$N$54="固定残業制",$N$54="(大学・国研等)管理職",$N$54="(大学・国研等)裁量労働制")</formula>
    </cfRule>
  </conditionalFormatting>
  <conditionalFormatting sqref="D65">
    <cfRule type="expression" dxfId="137" priority="1">
      <formula>OR($N$54="(大学・国研等)管理職",$N$54="(大学・国研等)裁量労働制")</formula>
    </cfRule>
  </conditionalFormatting>
  <conditionalFormatting sqref="D65:O65 C69 G69:O69 C72:N72">
    <cfRule type="expression" dxfId="136" priority="11">
      <formula>OR($N$54="管理職",$N$54="裁量労働制",$N$54="固定残業制")</formula>
    </cfRule>
  </conditionalFormatting>
  <conditionalFormatting sqref="D65:O65 C69 G69:O69">
    <cfRule type="expression" dxfId="135" priority="5">
      <formula>OR($N$54="(大学・国研等)管理職",$N$54="(大学・国研等)裁量労働制")</formula>
    </cfRule>
  </conditionalFormatting>
  <conditionalFormatting sqref="E10:F10">
    <cfRule type="expression" dxfId="134" priority="75">
      <formula>OR(I9="管理職/高プロ",I9="固定残業代有",I9="(大学・国研等)管理職/高プロ")</formula>
    </cfRule>
  </conditionalFormatting>
  <conditionalFormatting sqref="F83:L83 H90:N90">
    <cfRule type="expression" dxfId="133" priority="6">
      <formula>$N$54="固定残業制"</formula>
    </cfRule>
  </conditionalFormatting>
  <conditionalFormatting sqref="F87:L87">
    <cfRule type="expression" dxfId="132" priority="20">
      <formula>$N$54="固定残業制"</formula>
    </cfRule>
  </conditionalFormatting>
  <conditionalFormatting sqref="F77:N77">
    <cfRule type="expression" dxfId="131" priority="16">
      <formula>OR($N$54="管理職",$N$54="裁量労働制")</formula>
    </cfRule>
  </conditionalFormatting>
  <conditionalFormatting sqref="G10">
    <cfRule type="expression" dxfId="130" priority="80">
      <formula>OR($I$9="管理職/高プロ",$I$9="固定残業代有",$I$9="(大学・国研等)管理職/高プロ")</formula>
    </cfRule>
  </conditionalFormatting>
  <conditionalFormatting sqref="H2">
    <cfRule type="expression" dxfId="129" priority="78">
      <formula>COUNTA($F$1)=1</formula>
    </cfRule>
  </conditionalFormatting>
  <conditionalFormatting sqref="H10">
    <cfRule type="expression" dxfId="128" priority="73">
      <formula>OR($I$9="管理職/高プロ",$I$9="裁量",$I$9="固定残業代有",$I$9="(大学・国研等)裁量")</formula>
    </cfRule>
  </conditionalFormatting>
  <conditionalFormatting sqref="I9:J9">
    <cfRule type="expression" dxfId="127" priority="81">
      <formula>COUNTA($F$1)=1</formula>
    </cfRule>
  </conditionalFormatting>
  <conditionalFormatting sqref="I1:M1">
    <cfRule type="expression" dxfId="126" priority="83">
      <formula>$I$1&lt;&gt;"-"</formula>
    </cfRule>
  </conditionalFormatting>
  <conditionalFormatting sqref="J10">
    <cfRule type="expression" dxfId="125" priority="74">
      <formula>OR($I$9="管理職/高プロ",$I$9="裁量",$I$9="固定残業代有",$I$9="(大学・国研等)裁量")</formula>
    </cfRule>
  </conditionalFormatting>
  <conditionalFormatting sqref="K10">
    <cfRule type="expression" dxfId="124" priority="76">
      <formula>OR($I$9="裁量",$I$9="固定残業代有",$I$9="(大学・国研等)裁量")</formula>
    </cfRule>
  </conditionalFormatting>
  <conditionalFormatting sqref="M80">
    <cfRule type="expression" dxfId="123" priority="26">
      <formula>$N$54="固定残業制"</formula>
    </cfRule>
  </conditionalFormatting>
  <conditionalFormatting sqref="M83 M87 O90">
    <cfRule type="expression" dxfId="122" priority="23">
      <formula>$N$54="固定残業制"</formula>
    </cfRule>
  </conditionalFormatting>
  <conditionalFormatting sqref="M84 M88 O91">
    <cfRule type="expression" dxfId="121" priority="22">
      <formula>$N$54="固定残業制"</formula>
    </cfRule>
  </conditionalFormatting>
  <conditionalFormatting sqref="N10">
    <cfRule type="expression" dxfId="120" priority="82">
      <formula>OR($I$9="裁量",$I$9="固定残業代有",$I$9="(大学・国研等)裁量")</formula>
    </cfRule>
  </conditionalFormatting>
  <conditionalFormatting sqref="O10">
    <cfRule type="expression" dxfId="119" priority="86">
      <formula>OR($H$2="あり",$Q$2="あり")</formula>
    </cfRule>
  </conditionalFormatting>
  <conditionalFormatting sqref="O76">
    <cfRule type="expression" dxfId="118" priority="31">
      <formula>OR($N$54="管理職",$N$54="裁量労働制")</formula>
    </cfRule>
  </conditionalFormatting>
  <conditionalFormatting sqref="O77">
    <cfRule type="expression" dxfId="117" priority="10">
      <formula>OR(,$N$54="管理職",$N$54="裁量労働制")</formula>
    </cfRule>
  </conditionalFormatting>
  <conditionalFormatting sqref="O78">
    <cfRule type="expression" dxfId="116" priority="28">
      <formula>OR($N$54="管理職",$N$54="裁量労働制")</formula>
    </cfRule>
  </conditionalFormatting>
  <conditionalFormatting sqref="O80 O84 O88">
    <cfRule type="expression" dxfId="115" priority="17">
      <formula>$N$54="固定残業制"</formula>
    </cfRule>
  </conditionalFormatting>
  <conditionalFormatting sqref="P64 D68 O68:P68">
    <cfRule type="expression" dxfId="114" priority="4">
      <formula>OR($N$54="(大学・国研等)管理職",$N$54="(大学・国研等)裁量労働制")</formula>
    </cfRule>
  </conditionalFormatting>
  <conditionalFormatting sqref="P64 D68 P68 O71">
    <cfRule type="expression" dxfId="113" priority="13">
      <formula>OR($N$54="管理職",$N$54="裁量労働制",$N$54="固定残業制")</formula>
    </cfRule>
  </conditionalFormatting>
  <conditionalFormatting sqref="P65 P69 O72">
    <cfRule type="expression" dxfId="112" priority="8">
      <formula>OR($N$54="管理職",$N$54="裁量労働制",$N$54="固定残業制")</formula>
    </cfRule>
  </conditionalFormatting>
  <conditionalFormatting sqref="P65 P69">
    <cfRule type="expression" dxfId="111" priority="30">
      <formula>OR($N$54="管理職",$N$54="裁量労働制",$N$54="(大学・国研等)管理職",$N$54="(大学・国研等)裁量労働制")</formula>
    </cfRule>
  </conditionalFormatting>
  <conditionalFormatting sqref="Q2">
    <cfRule type="expression" dxfId="110" priority="79">
      <formula>COUNTA($F$1)=1</formula>
    </cfRule>
  </conditionalFormatting>
  <conditionalFormatting sqref="Q10">
    <cfRule type="expression" dxfId="109" priority="87">
      <formula>OR($H$2="あり",$Q$2="あり")</formula>
    </cfRule>
  </conditionalFormatting>
  <conditionalFormatting sqref="AI1">
    <cfRule type="expression" dxfId="107" priority="89">
      <formula>COUNTIF(AI2:AI26,"○")=COUNTA($AH$2:$AH$26)</formula>
    </cfRule>
  </conditionalFormatting>
  <dataValidations count="8">
    <dataValidation type="custom" allowBlank="1" showInputMessage="1" showErrorMessage="1" sqref="I20" xr:uid="{5196D86E-39AA-4EE0-B04C-CDA826CE4E9B}">
      <formula1>IF($C20="休日",I20="",I20&gt;"*")</formula1>
    </dataValidation>
    <dataValidation type="list" allowBlank="1" showInputMessage="1" showErrorMessage="1" sqref="C13:C43" xr:uid="{7D6CE583-BC19-49A1-9EE9-227CF68EC93C}">
      <formula1>$AP$4:$AP$7</formula1>
    </dataValidation>
    <dataValidation type="list" imeMode="on" allowBlank="1" sqref="I9:J9" xr:uid="{B28B88A2-C2AD-4C56-AE96-257C65D35515}">
      <formula1>"通常勤務,管理職/高プロ,裁量,固定残業代有,出向,(大学・国研等)管理職/高プロ,(大学・国研等)裁量,その他"</formula1>
    </dataValidation>
    <dataValidation type="list" allowBlank="1" showInputMessage="1" showErrorMessage="1" sqref="N55:P55" xr:uid="{6225C3AC-5E0D-412A-8620-8EDF6F84439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ADD11C78-6E0F-4194-8127-C1B42ADD82A2}">
      <formula1>0</formula1>
      <formula2>0.999988425925926</formula2>
    </dataValidation>
    <dataValidation type="time" operator="greaterThan" allowBlank="1" showInputMessage="1" showErrorMessage="1" errorTitle="時刻を入力して下さい。" error="0:01以上の時刻を入力して下さい。" sqref="G13:G43 E13:E43" xr:uid="{1C05CB8D-6BDC-4E9F-B90B-1B3AFB2179DD}">
      <formula1>0</formula1>
    </dataValidation>
    <dataValidation type="list" allowBlank="1" showInputMessage="1" showErrorMessage="1" sqref="F1:H1" xr:uid="{E3EE3AC2-5C0C-4A90-83AE-E2E94C941C91}">
      <formula1>"委託業務従事日誌,助成事業従事日誌"</formula1>
    </dataValidation>
    <dataValidation type="list" allowBlank="1" showInputMessage="1" showErrorMessage="1" sqref="H2 Q2" xr:uid="{E15F894E-EC7C-4BBA-B428-F8635C08BA85}">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C0EE21F-69F2-41F5-BBAA-B312843B9CB3}">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7E8B258-9EB7-49B0-A5DE-C20490F7A95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2CD3-3C4F-4C1C-94F7-4348E73C6639}">
  <dimension ref="A1:CZ248"/>
  <sheetViews>
    <sheetView showGridLines="0" view="pageBreakPreview" zoomScale="115" zoomScaleNormal="100" zoomScaleSheetLayoutView="115" workbookViewId="0">
      <pane ySplit="1" topLeftCell="A2" activePane="bottomLeft" state="frozen"/>
      <selection activeCell="I9" sqref="I9:J9"/>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175</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18</v>
      </c>
      <c r="C10" s="400" t="str">
        <f>"←稼働"&amp;F54&amp;"日
 + "&amp;"休暇"&amp;E54&amp;"日"</f>
        <v>←稼働18日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46054</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46055</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46056</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46057</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46058</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46059</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46060</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46061</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46062</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46063</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46064</v>
      </c>
      <c r="B23" s="46" t="str">
        <f t="shared" si="6"/>
        <v>水</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46065</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46066</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46067</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46068</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46069</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46070</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46071</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46072</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46073</v>
      </c>
      <c r="B32" s="46" t="str">
        <f t="shared" si="6"/>
        <v>金</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46074</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46075</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46076</v>
      </c>
      <c r="B35" s="46" t="str">
        <f t="shared" si="6"/>
        <v>月</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46077</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46078</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46079</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46080</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46081</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t="str">
        <f>IF(DAY(A40+1)&lt;4,"",A40+1)</f>
        <v/>
      </c>
      <c r="B41" s="46" t="str">
        <f t="shared" si="6"/>
        <v/>
      </c>
      <c r="C41" s="94"/>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t="str">
        <f>IF(DAY(A40+2)&lt;4,"",A40+2)</f>
        <v/>
      </c>
      <c r="B42" s="46" t="str">
        <f t="shared" si="6"/>
        <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18</v>
      </c>
      <c r="B54" s="220">
        <f>G10</f>
        <v>0</v>
      </c>
      <c r="C54" s="220"/>
      <c r="D54" s="221">
        <f>N10</f>
        <v>0</v>
      </c>
      <c r="E54" s="221">
        <f>COUNTIF($C$13:$C$43,"休暇")</f>
        <v>0</v>
      </c>
      <c r="F54" s="222">
        <f>A54-E54</f>
        <v>18</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18</v>
      </c>
      <c r="B56" s="220">
        <f>B54</f>
        <v>0</v>
      </c>
      <c r="C56" s="220"/>
      <c r="D56" s="230"/>
      <c r="E56" s="221">
        <f>E54</f>
        <v>0</v>
      </c>
      <c r="F56" s="222">
        <f>A56-E56</f>
        <v>18</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18</v>
      </c>
      <c r="B57" s="220">
        <f>B54</f>
        <v>0</v>
      </c>
      <c r="C57" s="220"/>
      <c r="D57" s="231">
        <f>D54</f>
        <v>0</v>
      </c>
      <c r="E57" s="221">
        <f>E54</f>
        <v>0</v>
      </c>
      <c r="F57" s="222">
        <f>A57-E57</f>
        <v>18</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18</v>
      </c>
      <c r="B58" s="220">
        <f>B54</f>
        <v>0</v>
      </c>
      <c r="C58" s="220"/>
      <c r="D58" s="231">
        <f>D54</f>
        <v>0</v>
      </c>
      <c r="E58" s="221">
        <f>E54</f>
        <v>0</v>
      </c>
      <c r="F58" s="222">
        <f>A58-E58</f>
        <v>18</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18</v>
      </c>
      <c r="B60" s="220">
        <f>B54</f>
        <v>0</v>
      </c>
      <c r="C60" s="220"/>
      <c r="D60" s="231"/>
      <c r="E60" s="221">
        <f>E54</f>
        <v>0</v>
      </c>
      <c r="F60" s="222">
        <f>A60-E60</f>
        <v>18</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18</v>
      </c>
      <c r="B61" s="220">
        <f>B54</f>
        <v>0</v>
      </c>
      <c r="C61" s="220"/>
      <c r="D61" s="231">
        <f>D54</f>
        <v>0</v>
      </c>
      <c r="E61" s="221">
        <f>E54</f>
        <v>0</v>
      </c>
      <c r="F61" s="222">
        <f>A61-E61</f>
        <v>18</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18</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18</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18</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18</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18</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18</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18</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18</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d/PLVPNBkuvJ+ewrchiWHr5gWHP43AAW3G/faPfYJ4KUrfU/jYaNxzA0sbYPd5okUS05wq3+MnrnUuFzcIvMog==" saltValue="8FtWdgj+7oMWWVV6t0qqQA=="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105" priority="37">
      <formula>OR($C13="休暇",$C13="休日")</formula>
    </cfRule>
  </conditionalFormatting>
  <conditionalFormatting sqref="B13:B43">
    <cfRule type="expression" dxfId="104" priority="85">
      <formula>$B13="土"</formula>
    </cfRule>
    <cfRule type="expression" dxfId="103" priority="84">
      <formula>$B13="日"</formula>
    </cfRule>
  </conditionalFormatting>
  <conditionalFormatting sqref="B64 B68 F68 B71">
    <cfRule type="expression" dxfId="102" priority="35">
      <formula>OR($N$54="管理職",$N$54="裁量労働制",$N$54="固定残業制")</formula>
    </cfRule>
  </conditionalFormatting>
  <conditionalFormatting sqref="B64 B68 F68">
    <cfRule type="expression" dxfId="101" priority="3">
      <formula>OR($N$54="(大学・国研等)管理職",$N$54="(大学・国研等)裁量労働制")</formula>
    </cfRule>
  </conditionalFormatting>
  <conditionalFormatting sqref="B76">
    <cfRule type="expression" dxfId="100" priority="15">
      <formula>OR($N$54="管理職",$N$54="裁量労働制")</formula>
    </cfRule>
  </conditionalFormatting>
  <conditionalFormatting sqref="B77">
    <cfRule type="expression" dxfId="99" priority="29">
      <formula>OR($N$54="管理職",$N$54="裁量労働制")</formula>
    </cfRule>
  </conditionalFormatting>
  <conditionalFormatting sqref="B80">
    <cfRule type="expression" dxfId="98" priority="27">
      <formula>$N$54="固定残業制"</formula>
    </cfRule>
  </conditionalFormatting>
  <conditionalFormatting sqref="B83 B87 B90">
    <cfRule type="expression" dxfId="97" priority="24">
      <formula>$N$54="固定残業制"</formula>
    </cfRule>
  </conditionalFormatting>
  <conditionalFormatting sqref="B84 B88 B91">
    <cfRule type="expression" dxfId="96" priority="21">
      <formula>$N$54="固定残業制"</formula>
    </cfRule>
  </conditionalFormatting>
  <conditionalFormatting sqref="B65:C65 B69:C69 F69 B72:C72 B78:C78">
    <cfRule type="expression" dxfId="95" priority="9">
      <formula>OR($N$54="管理職",$N$54="裁量労働制")</formula>
    </cfRule>
  </conditionalFormatting>
  <conditionalFormatting sqref="B65:C65 B69:C69 F69 B72:C72">
    <cfRule type="expression" dxfId="94" priority="33">
      <formula>OR($N$54="管理職",$N$54="裁量労働制",$N$54="固定残業制")</formula>
    </cfRule>
  </conditionalFormatting>
  <conditionalFormatting sqref="B65:C65 B69:C69 F69">
    <cfRule type="expression" dxfId="93" priority="2">
      <formula>OR($N$54="(大学・国研等)管理職",$N$54="(大学・国研等)裁量労働制")</formula>
    </cfRule>
  </conditionalFormatting>
  <conditionalFormatting sqref="B69:D69">
    <cfRule type="expression" dxfId="92" priority="7">
      <formula>OR($N$54="管理職",$N$54="裁量労働制",$N$54="固定残業制",$N$54="(大学・国研等)管理職",$N$54="(大学・国研等)裁量労働制")</formula>
    </cfRule>
  </conditionalFormatting>
  <conditionalFormatting sqref="C64 F64:O64 C68 G68:O68 C71:N71">
    <cfRule type="expression" dxfId="91" priority="14">
      <formula>OR($N$54="管理職",$N$54="裁量労働制",$N$54="固定残業制")</formula>
    </cfRule>
  </conditionalFormatting>
  <conditionalFormatting sqref="C80:L80">
    <cfRule type="expression" dxfId="90" priority="25">
      <formula>$N$54="固定残業制"</formula>
    </cfRule>
  </conditionalFormatting>
  <conditionalFormatting sqref="C83:L83 C90:N90 C87:E87">
    <cfRule type="expression" dxfId="89" priority="18">
      <formula>$N$54="固定残業制"</formula>
    </cfRule>
  </conditionalFormatting>
  <conditionalFormatting sqref="C84:L84 C88:L88 C91:N91">
    <cfRule type="expression" dxfId="88" priority="19">
      <formula>$N$54="固定残業制"</formula>
    </cfRule>
  </conditionalFormatting>
  <conditionalFormatting sqref="C76:N76">
    <cfRule type="expression" dxfId="87" priority="34">
      <formula>OR($N$54="管理職",$N$54="裁量労働制")</formula>
    </cfRule>
  </conditionalFormatting>
  <conditionalFormatting sqref="C78:N78">
    <cfRule type="expression" dxfId="86" priority="32">
      <formula>OR($N$54="管理職",$N$54="裁量労働制")</formula>
    </cfRule>
  </conditionalFormatting>
  <conditionalFormatting sqref="C64:O64 C68 G68:O68">
    <cfRule type="expression" dxfId="85" priority="12">
      <formula>OR($N$54="管理職",$N$54="裁量労働制",$N$54="固定残業制",$N$54="(大学・国研等)管理職",$N$54="(大学・国研等)裁量労働制")</formula>
    </cfRule>
  </conditionalFormatting>
  <conditionalFormatting sqref="D65">
    <cfRule type="expression" dxfId="84" priority="1">
      <formula>OR($N$54="(大学・国研等)管理職",$N$54="(大学・国研等)裁量労働制")</formula>
    </cfRule>
  </conditionalFormatting>
  <conditionalFormatting sqref="D65:O65 C69 G69:O69 C72:N72">
    <cfRule type="expression" dxfId="83" priority="11">
      <formula>OR($N$54="管理職",$N$54="裁量労働制",$N$54="固定残業制")</formula>
    </cfRule>
  </conditionalFormatting>
  <conditionalFormatting sqref="D65:O65 C69 G69:O69">
    <cfRule type="expression" dxfId="82" priority="5">
      <formula>OR($N$54="(大学・国研等)管理職",$N$54="(大学・国研等)裁量労働制")</formula>
    </cfRule>
  </conditionalFormatting>
  <conditionalFormatting sqref="E10:F10">
    <cfRule type="expression" dxfId="81" priority="75">
      <formula>OR(I9="管理職/高プロ",I9="固定残業代有",I9="(大学・国研等)管理職/高プロ")</formula>
    </cfRule>
  </conditionalFormatting>
  <conditionalFormatting sqref="F83:L83 H90:N90">
    <cfRule type="expression" dxfId="80" priority="6">
      <formula>$N$54="固定残業制"</formula>
    </cfRule>
  </conditionalFormatting>
  <conditionalFormatting sqref="F87:L87">
    <cfRule type="expression" dxfId="79" priority="20">
      <formula>$N$54="固定残業制"</formula>
    </cfRule>
  </conditionalFormatting>
  <conditionalFormatting sqref="F77:N77">
    <cfRule type="expression" dxfId="78" priority="16">
      <formula>OR($N$54="管理職",$N$54="裁量労働制")</formula>
    </cfRule>
  </conditionalFormatting>
  <conditionalFormatting sqref="G10">
    <cfRule type="expression" dxfId="77" priority="80">
      <formula>OR($I$9="管理職/高プロ",$I$9="固定残業代有",$I$9="(大学・国研等)管理職/高プロ")</formula>
    </cfRule>
  </conditionalFormatting>
  <conditionalFormatting sqref="H2">
    <cfRule type="expression" dxfId="76" priority="78">
      <formula>COUNTA($F$1)=1</formula>
    </cfRule>
  </conditionalFormatting>
  <conditionalFormatting sqref="H10">
    <cfRule type="expression" dxfId="75" priority="73">
      <formula>OR($I$9="管理職/高プロ",$I$9="裁量",$I$9="固定残業代有",$I$9="(大学・国研等)裁量")</formula>
    </cfRule>
  </conditionalFormatting>
  <conditionalFormatting sqref="I9:J9">
    <cfRule type="expression" dxfId="74" priority="81">
      <formula>COUNTA($F$1)=1</formula>
    </cfRule>
  </conditionalFormatting>
  <conditionalFormatting sqref="I1:M1">
    <cfRule type="expression" dxfId="73" priority="83">
      <formula>$I$1&lt;&gt;"-"</formula>
    </cfRule>
  </conditionalFormatting>
  <conditionalFormatting sqref="J10">
    <cfRule type="expression" dxfId="72" priority="74">
      <formula>OR($I$9="管理職/高プロ",$I$9="裁量",$I$9="固定残業代有",$I$9="(大学・国研等)裁量")</formula>
    </cfRule>
  </conditionalFormatting>
  <conditionalFormatting sqref="K10">
    <cfRule type="expression" dxfId="71" priority="76">
      <formula>OR($I$9="裁量",$I$9="固定残業代有",$I$9="(大学・国研等)裁量")</formula>
    </cfRule>
  </conditionalFormatting>
  <conditionalFormatting sqref="M80">
    <cfRule type="expression" dxfId="70" priority="26">
      <formula>$N$54="固定残業制"</formula>
    </cfRule>
  </conditionalFormatting>
  <conditionalFormatting sqref="M83 M87 O90">
    <cfRule type="expression" dxfId="69" priority="23">
      <formula>$N$54="固定残業制"</formula>
    </cfRule>
  </conditionalFormatting>
  <conditionalFormatting sqref="M84 M88 O91">
    <cfRule type="expression" dxfId="68" priority="22">
      <formula>$N$54="固定残業制"</formula>
    </cfRule>
  </conditionalFormatting>
  <conditionalFormatting sqref="N10">
    <cfRule type="expression" dxfId="67" priority="82">
      <formula>OR($I$9="裁量",$I$9="固定残業代有",$I$9="(大学・国研等)裁量")</formula>
    </cfRule>
  </conditionalFormatting>
  <conditionalFormatting sqref="O10">
    <cfRule type="expression" dxfId="66" priority="86">
      <formula>OR($H$2="あり",$Q$2="あり")</formula>
    </cfRule>
  </conditionalFormatting>
  <conditionalFormatting sqref="O76">
    <cfRule type="expression" dxfId="65" priority="31">
      <formula>OR($N$54="管理職",$N$54="裁量労働制")</formula>
    </cfRule>
  </conditionalFormatting>
  <conditionalFormatting sqref="O77">
    <cfRule type="expression" dxfId="64" priority="10">
      <formula>OR(,$N$54="管理職",$N$54="裁量労働制")</formula>
    </cfRule>
  </conditionalFormatting>
  <conditionalFormatting sqref="O78">
    <cfRule type="expression" dxfId="63" priority="28">
      <formula>OR($N$54="管理職",$N$54="裁量労働制")</formula>
    </cfRule>
  </conditionalFormatting>
  <conditionalFormatting sqref="O80 O84 O88">
    <cfRule type="expression" dxfId="62" priority="17">
      <formula>$N$54="固定残業制"</formula>
    </cfRule>
  </conditionalFormatting>
  <conditionalFormatting sqref="P64 D68 O68:P68">
    <cfRule type="expression" dxfId="61" priority="4">
      <formula>OR($N$54="(大学・国研等)管理職",$N$54="(大学・国研等)裁量労働制")</formula>
    </cfRule>
  </conditionalFormatting>
  <conditionalFormatting sqref="P64 D68 P68 O71">
    <cfRule type="expression" dxfId="60" priority="13">
      <formula>OR($N$54="管理職",$N$54="裁量労働制",$N$54="固定残業制")</formula>
    </cfRule>
  </conditionalFormatting>
  <conditionalFormatting sqref="P65 P69 O72">
    <cfRule type="expression" dxfId="59" priority="8">
      <formula>OR($N$54="管理職",$N$54="裁量労働制",$N$54="固定残業制")</formula>
    </cfRule>
  </conditionalFormatting>
  <conditionalFormatting sqref="P65 P69">
    <cfRule type="expression" dxfId="58" priority="30">
      <formula>OR($N$54="管理職",$N$54="裁量労働制",$N$54="(大学・国研等)管理職",$N$54="(大学・国研等)裁量労働制")</formula>
    </cfRule>
  </conditionalFormatting>
  <conditionalFormatting sqref="Q2">
    <cfRule type="expression" dxfId="57" priority="79">
      <formula>COUNTA($F$1)=1</formula>
    </cfRule>
  </conditionalFormatting>
  <conditionalFormatting sqref="Q10">
    <cfRule type="expression" dxfId="56" priority="87">
      <formula>OR($H$2="あり",$Q$2="あり")</formula>
    </cfRule>
  </conditionalFormatting>
  <conditionalFormatting sqref="AI1">
    <cfRule type="expression" dxfId="54" priority="89">
      <formula>COUNTIF(AI2:AI26,"○")=COUNTA($AH$2:$AH$26)</formula>
    </cfRule>
  </conditionalFormatting>
  <dataValidations count="8">
    <dataValidation type="custom" allowBlank="1" showInputMessage="1" showErrorMessage="1" sqref="I20" xr:uid="{BC7CE5E2-053A-471E-8DA7-834376320378}">
      <formula1>IF($C20="休日",I20="",I20&gt;"*")</formula1>
    </dataValidation>
    <dataValidation type="list" allowBlank="1" showInputMessage="1" showErrorMessage="1" sqref="C13:C43" xr:uid="{AE797742-E3AE-462C-A1E4-7D8AE47DC36E}">
      <formula1>$AP$4:$AP$7</formula1>
    </dataValidation>
    <dataValidation type="list" imeMode="on" allowBlank="1" sqref="I9:J9" xr:uid="{F1E0C5B7-BD21-4EAE-B2F6-BBC91DA64F20}">
      <formula1>"通常勤務,管理職/高プロ,裁量,固定残業代有,出向,(大学・国研等)管理職/高プロ,(大学・国研等)裁量,その他"</formula1>
    </dataValidation>
    <dataValidation type="list" allowBlank="1" showInputMessage="1" showErrorMessage="1" sqref="N55:P55" xr:uid="{B47D4773-F1BB-4094-8D57-00F638DA2BEA}">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B6579FB-E89E-4D70-998C-9859485EF53D}">
      <formula1>0</formula1>
      <formula2>0.999988425925926</formula2>
    </dataValidation>
    <dataValidation type="time" operator="greaterThan" allowBlank="1" showInputMessage="1" showErrorMessage="1" errorTitle="時刻を入力して下さい。" error="0:01以上の時刻を入力して下さい。" sqref="G13:G43 E13:E43" xr:uid="{4F1BCAA0-7482-4DF8-95CF-04FB1FFABAE0}">
      <formula1>0</formula1>
    </dataValidation>
    <dataValidation type="list" allowBlank="1" showInputMessage="1" showErrorMessage="1" sqref="F1:H1" xr:uid="{C205FA96-1C27-499D-AD71-319C81585952}">
      <formula1>"委託業務従事日誌,助成事業従事日誌"</formula1>
    </dataValidation>
    <dataValidation type="list" allowBlank="1" showInputMessage="1" showErrorMessage="1" sqref="H2 Q2" xr:uid="{EF5B225A-1832-4523-B64F-CC537148DF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6B83653E-2C11-4175-95E8-63B2BE576C7C}">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00EC584-E9F8-4686-974F-F4ADDDF00BFC}">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53B9-F911-421F-895F-A5EA11BABFBF}">
  <dimension ref="A1:CZ248"/>
  <sheetViews>
    <sheetView showGridLines="0" view="pageBreakPreview" zoomScale="115" zoomScaleNormal="100" zoomScaleSheetLayoutView="115" workbookViewId="0">
      <pane ySplit="1" topLeftCell="A2" activePane="bottomLeft" state="frozen"/>
      <selection activeCell="I9" sqref="I9:J9"/>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449" t="s">
        <v>176</v>
      </c>
      <c r="B1" s="450"/>
      <c r="C1" s="450"/>
      <c r="D1" s="450"/>
      <c r="E1" s="450"/>
      <c r="F1" s="451" t="s">
        <v>110</v>
      </c>
      <c r="G1" s="452"/>
      <c r="H1" s="452"/>
      <c r="I1" s="453" t="str">
        <f>IF(AI1="エラーなし","-","コメント(S列)をご確認ください。")</f>
        <v>コメント(S列)をご確認ください。</v>
      </c>
      <c r="J1" s="454"/>
      <c r="K1" s="454"/>
      <c r="L1" s="454"/>
      <c r="M1" s="454"/>
      <c r="N1" s="34" t="str">
        <f>IF($F$1="委託業務従事日誌","契約管理番号：","事業番号：")</f>
        <v>契約管理番号：</v>
      </c>
      <c r="O1" s="409" t="s">
        <v>162</v>
      </c>
      <c r="P1" s="410"/>
      <c r="Q1" s="12" t="str">
        <f>IF($F$1="委託業務従事日誌","別紙８","")</f>
        <v>別紙８</v>
      </c>
      <c r="R1" s="411" t="s">
        <v>50</v>
      </c>
      <c r="S1" s="84" t="s">
        <v>94</v>
      </c>
      <c r="T1" s="104"/>
      <c r="U1" s="79"/>
      <c r="V1" s="79"/>
      <c r="W1" s="79"/>
      <c r="X1" s="79"/>
      <c r="Y1" s="441" t="s">
        <v>77</v>
      </c>
      <c r="Z1" s="441" t="s">
        <v>78</v>
      </c>
      <c r="AA1" s="441" t="s">
        <v>79</v>
      </c>
      <c r="AB1" s="441" t="s">
        <v>80</v>
      </c>
      <c r="AC1" s="441" t="s">
        <v>83</v>
      </c>
      <c r="AD1" s="441" t="s">
        <v>81</v>
      </c>
      <c r="AE1" s="441" t="s">
        <v>82</v>
      </c>
      <c r="AF1" s="441" t="s">
        <v>127</v>
      </c>
      <c r="AG1" s="441"/>
      <c r="AH1" s="72" t="s">
        <v>25</v>
      </c>
      <c r="AI1" s="73" t="str">
        <f>IF(COUNTIF(AI2:AI26,"○")=COUNTA(AH2:AH26),"エラーなし","エラーあり")</f>
        <v>エラーあり</v>
      </c>
      <c r="AJ1" s="76" t="s">
        <v>37</v>
      </c>
      <c r="AK1" s="76"/>
      <c r="AO1" s="30"/>
      <c r="AP1" s="30"/>
      <c r="AQ1" s="30"/>
      <c r="AR1" s="30"/>
      <c r="AS1" s="30"/>
    </row>
    <row r="2" spans="1:104" ht="17.100000000000001" customHeight="1" thickBot="1">
      <c r="A2" s="444" t="s">
        <v>14</v>
      </c>
      <c r="B2" s="445"/>
      <c r="C2" s="445"/>
      <c r="D2" s="445"/>
      <c r="E2" s="445"/>
      <c r="F2" s="445"/>
      <c r="G2" s="445"/>
      <c r="H2" s="101"/>
      <c r="I2" s="102"/>
      <c r="J2" s="102"/>
      <c r="K2" s="102"/>
      <c r="L2" s="102"/>
      <c r="M2" s="102"/>
      <c r="N2" s="102"/>
      <c r="O2" s="102"/>
      <c r="P2" s="102" t="s">
        <v>20</v>
      </c>
      <c r="Q2" s="78"/>
      <c r="R2" s="412"/>
      <c r="S2" s="79" t="str" cm="1">
        <f t="array" ref="S2">IF(AND(AI2="○",AI3="○"),"○",_xlfn.IFS(AI2="○","",AI2="✕","✕　"&amp;AJ2&amp;"　　")&amp;_xlfn.IFS(AI3="○","",AI3="✕","✕　"&amp;AJ3))</f>
        <v>○</v>
      </c>
      <c r="T2" s="79"/>
      <c r="W2" s="79"/>
      <c r="X2" s="79"/>
      <c r="Y2" s="442"/>
      <c r="Z2" s="442"/>
      <c r="AA2" s="442"/>
      <c r="AB2" s="442"/>
      <c r="AC2" s="442"/>
      <c r="AD2" s="442"/>
      <c r="AE2" s="442"/>
      <c r="AF2" s="442"/>
      <c r="AG2" s="442"/>
      <c r="AH2" s="180" t="s">
        <v>33</v>
      </c>
      <c r="AI2" s="181" t="str">
        <f>IF(A1="","✕","○")</f>
        <v>○</v>
      </c>
      <c r="AJ2" s="77" t="s">
        <v>43</v>
      </c>
    </row>
    <row r="3" spans="1:104" ht="17.100000000000001" customHeight="1" thickBot="1">
      <c r="A3" s="446" t="str">
        <f>IF($F$1="委託業務従事日誌","委託業務の名称：","助成事業の名称：")</f>
        <v>委託業務の名称：</v>
      </c>
      <c r="B3" s="424"/>
      <c r="C3" s="424"/>
      <c r="D3" s="424"/>
      <c r="E3" s="422" t="s">
        <v>133</v>
      </c>
      <c r="F3" s="423"/>
      <c r="G3" s="423"/>
      <c r="H3" s="423"/>
      <c r="I3" s="423"/>
      <c r="J3" s="423"/>
      <c r="K3" s="423"/>
      <c r="L3" s="423"/>
      <c r="M3" s="423"/>
      <c r="N3" s="423"/>
      <c r="O3" s="423"/>
      <c r="P3" s="423"/>
      <c r="Q3" s="97"/>
      <c r="R3" s="412"/>
      <c r="S3" s="79" t="str" cm="1">
        <f t="array" ref="S3">IF(AND(AI4="○",AI5="○"),"○",_xlfn.IFS(AI4="○","",AI4="✕","✕　"&amp;AJ4&amp;"　　")&amp;_xlfn.IFS(AI5="○","",AI5="✕","✕　"&amp;AJ5))</f>
        <v>✕　“他のNEDO事業有無”が未選択。　　✕　“他の公的事業有無”が未選択。</v>
      </c>
      <c r="T3" s="79"/>
      <c r="W3" s="79"/>
      <c r="X3" s="79"/>
      <c r="Y3" s="442"/>
      <c r="Z3" s="442"/>
      <c r="AA3" s="442"/>
      <c r="AB3" s="442"/>
      <c r="AC3" s="442"/>
      <c r="AD3" s="442"/>
      <c r="AE3" s="442"/>
      <c r="AF3" s="442"/>
      <c r="AG3" s="442"/>
      <c r="AH3" s="182" t="s">
        <v>32</v>
      </c>
      <c r="AI3" s="183" t="str">
        <f>IF(O1="","✕","○")</f>
        <v>○</v>
      </c>
      <c r="AJ3" s="77" t="s">
        <v>38</v>
      </c>
      <c r="AO3" s="169" t="s">
        <v>114</v>
      </c>
      <c r="AP3" s="171" t="s">
        <v>113</v>
      </c>
      <c r="AQ3" s="3"/>
      <c r="AR3" s="3"/>
      <c r="AS3" s="3"/>
    </row>
    <row r="4" spans="1:104" ht="17.100000000000001" customHeight="1" thickBot="1">
      <c r="A4" s="447"/>
      <c r="B4" s="448"/>
      <c r="C4" s="448"/>
      <c r="D4" s="448"/>
      <c r="E4" s="422" t="s">
        <v>132</v>
      </c>
      <c r="F4" s="423"/>
      <c r="G4" s="423"/>
      <c r="H4" s="423"/>
      <c r="I4" s="423"/>
      <c r="J4" s="423"/>
      <c r="K4" s="423"/>
      <c r="L4" s="423"/>
      <c r="M4" s="423"/>
      <c r="N4" s="423"/>
      <c r="O4" s="423"/>
      <c r="P4" s="423"/>
      <c r="Q4" s="97"/>
      <c r="S4" s="79" t="str">
        <f>IF(COUNTA(E3:P5)&gt;=1,"○","✕ "&amp;AJ6)</f>
        <v>○</v>
      </c>
      <c r="T4" s="79"/>
      <c r="W4" s="79"/>
      <c r="X4" s="79"/>
      <c r="Y4" s="442"/>
      <c r="Z4" s="442"/>
      <c r="AA4" s="442"/>
      <c r="AB4" s="442"/>
      <c r="AC4" s="442"/>
      <c r="AD4" s="442"/>
      <c r="AE4" s="442"/>
      <c r="AF4" s="442"/>
      <c r="AG4" s="442"/>
      <c r="AH4" s="182" t="s">
        <v>31</v>
      </c>
      <c r="AI4" s="183" t="str" cm="1">
        <f t="array" ref="AI4">_xlfn.IFS(H2="あり","○",H2="なし","○",TRUE,"✕")</f>
        <v>✕</v>
      </c>
      <c r="AJ4" s="77" t="s">
        <v>39</v>
      </c>
      <c r="AO4" s="170">
        <f>I9</f>
        <v>0</v>
      </c>
      <c r="AP4" s="172" t="e">
        <f>VLOOKUP($AO$4,$AO$11:$AS$19,2,)</f>
        <v>#N/A</v>
      </c>
      <c r="AQ4" s="3"/>
      <c r="AR4" s="3"/>
      <c r="AS4" s="3"/>
    </row>
    <row r="5" spans="1:104" ht="17.100000000000001" customHeight="1">
      <c r="A5" s="447"/>
      <c r="B5" s="448"/>
      <c r="C5" s="448"/>
      <c r="D5" s="448"/>
      <c r="E5" s="422" t="s">
        <v>163</v>
      </c>
      <c r="F5" s="423"/>
      <c r="G5" s="423"/>
      <c r="H5" s="423"/>
      <c r="I5" s="423"/>
      <c r="J5" s="423"/>
      <c r="K5" s="423"/>
      <c r="L5" s="423"/>
      <c r="M5" s="423"/>
      <c r="N5" s="423"/>
      <c r="O5" s="423"/>
      <c r="P5" s="423"/>
      <c r="Q5" s="97"/>
      <c r="R5" s="81"/>
      <c r="S5" s="79"/>
      <c r="T5" s="79"/>
      <c r="U5" s="29"/>
      <c r="V5" s="29"/>
      <c r="W5" s="79"/>
      <c r="X5" s="79"/>
      <c r="Y5" s="442"/>
      <c r="Z5" s="442"/>
      <c r="AA5" s="442"/>
      <c r="AB5" s="442"/>
      <c r="AC5" s="442"/>
      <c r="AD5" s="442"/>
      <c r="AE5" s="442"/>
      <c r="AF5" s="442"/>
      <c r="AG5" s="442"/>
      <c r="AH5" s="182" t="s">
        <v>30</v>
      </c>
      <c r="AI5" s="183" t="str" cm="1">
        <f t="array" ref="AI5">_xlfn.IFS(Q2="あり","○",Q2="なし","○",TRUE,"✕")</f>
        <v>✕</v>
      </c>
      <c r="AJ5" s="77" t="s">
        <v>95</v>
      </c>
      <c r="AO5" s="159"/>
      <c r="AP5" s="173" t="e">
        <f>VLOOKUP($AO$4,$AO$11:$AS$19,3,)</f>
        <v>#N/A</v>
      </c>
      <c r="AQ5" s="3"/>
      <c r="AR5" s="3"/>
      <c r="AS5" s="3"/>
    </row>
    <row r="6" spans="1:104" ht="17.100000000000001" customHeight="1">
      <c r="A6" s="446" t="str">
        <f>IF($F$1="委託業務従事日誌","再委託等項目：","委託・共同研究項目：")</f>
        <v>再委託等項目：</v>
      </c>
      <c r="B6" s="424"/>
      <c r="C6" s="424"/>
      <c r="D6" s="424"/>
      <c r="E6" s="422" t="s">
        <v>15</v>
      </c>
      <c r="F6" s="423"/>
      <c r="G6" s="423"/>
      <c r="H6" s="423"/>
      <c r="I6" s="423"/>
      <c r="J6" s="423"/>
      <c r="K6" s="423"/>
      <c r="L6" s="423"/>
      <c r="M6" s="423"/>
      <c r="N6" s="423"/>
      <c r="O6" s="423"/>
      <c r="P6" s="423"/>
      <c r="Q6" s="97"/>
      <c r="S6" s="79"/>
      <c r="T6" s="79"/>
      <c r="W6" s="79"/>
      <c r="X6" s="79"/>
      <c r="Y6" s="442"/>
      <c r="Z6" s="442"/>
      <c r="AA6" s="442"/>
      <c r="AB6" s="442"/>
      <c r="AC6" s="442"/>
      <c r="AD6" s="442"/>
      <c r="AE6" s="442"/>
      <c r="AF6" s="442"/>
      <c r="AG6" s="442"/>
      <c r="AH6" s="182" t="s">
        <v>29</v>
      </c>
      <c r="AI6" s="183" t="str">
        <f>IF(COUNTA(E3:P5)&gt;=1,"○","✕")</f>
        <v>○</v>
      </c>
      <c r="AJ6" s="77" t="s">
        <v>40</v>
      </c>
      <c r="AO6" s="159"/>
      <c r="AP6" s="173" t="e">
        <f>VLOOKUP($AO$4,$AO$11:$AS$19,4,)</f>
        <v>#N/A</v>
      </c>
      <c r="AQ6" s="3"/>
      <c r="AR6" s="3"/>
      <c r="AS6" s="3"/>
    </row>
    <row r="7" spans="1:104" ht="17.100000000000001" customHeight="1" thickBot="1">
      <c r="A7" s="96"/>
      <c r="B7" s="103"/>
      <c r="C7" s="424" t="str">
        <f>IF($F$1="委託業務従事日誌","委託先等名称：","助成先等名称：")</f>
        <v>委託先等名称：</v>
      </c>
      <c r="D7" s="425"/>
      <c r="E7" s="422" t="s">
        <v>129</v>
      </c>
      <c r="F7" s="423"/>
      <c r="G7" s="423"/>
      <c r="H7" s="423"/>
      <c r="I7" s="423"/>
      <c r="J7" s="423"/>
      <c r="K7" s="423"/>
      <c r="L7" s="423"/>
      <c r="M7" s="423"/>
      <c r="N7" s="423"/>
      <c r="O7" s="423"/>
      <c r="P7" s="423"/>
      <c r="Q7" s="97"/>
      <c r="R7" s="80" t="s">
        <v>49</v>
      </c>
      <c r="S7" s="79" t="str" cm="1">
        <f t="array" ref="S7">IF(COUNTA(E7)&gt;=1,_xlfn.IFS(E7=" ","✕"&amp;AJ7,E7="　","✕"&amp;AJ7,TRUE,"○"),"✕"&amp;AJ7)</f>
        <v>○</v>
      </c>
      <c r="T7" s="79"/>
      <c r="U7" s="30"/>
      <c r="V7" s="30"/>
      <c r="W7" s="79"/>
      <c r="X7" s="79"/>
      <c r="Y7" s="442"/>
      <c r="Z7" s="442"/>
      <c r="AA7" s="442"/>
      <c r="AB7" s="442"/>
      <c r="AC7" s="442"/>
      <c r="AD7" s="442"/>
      <c r="AE7" s="442"/>
      <c r="AF7" s="442"/>
      <c r="AG7" s="442"/>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443" t="s">
        <v>75</v>
      </c>
      <c r="D8" s="425"/>
      <c r="E8" s="418" t="s">
        <v>130</v>
      </c>
      <c r="F8" s="419"/>
      <c r="G8" s="419"/>
      <c r="H8" s="419"/>
      <c r="J8" s="35"/>
      <c r="K8" s="53"/>
      <c r="L8" s="53" t="str">
        <f>IF($F$1="委託業務従事日誌","業務管理者等","主任研究者等")&amp;"　所属："</f>
        <v>業務管理者等　所属：</v>
      </c>
      <c r="M8" s="53"/>
      <c r="N8" s="418" t="s">
        <v>134</v>
      </c>
      <c r="O8" s="419"/>
      <c r="P8" s="419"/>
      <c r="Q8" s="98"/>
      <c r="R8" s="80" t="s">
        <v>49</v>
      </c>
      <c r="S8" s="79" t="str" cm="1">
        <f t="array" ref="S8">_xlfn.IFS(AND(COUNTA(E8)&gt;=1,COUNTA(N8)&gt;=1),"○",TRUE,IF(COUNTA(E8)&gt;=1,"","✕ "&amp;AJ8&amp;" ")&amp;IF(COUNTA(N8)&gt;=1,"","✕ "&amp;AJ10))</f>
        <v>○</v>
      </c>
      <c r="T8" s="79"/>
      <c r="W8" s="79"/>
      <c r="X8" s="79"/>
      <c r="Y8" s="442"/>
      <c r="Z8" s="442"/>
      <c r="AA8" s="442"/>
      <c r="AB8" s="442"/>
      <c r="AC8" s="442"/>
      <c r="AD8" s="442"/>
      <c r="AE8" s="442"/>
      <c r="AF8" s="442"/>
      <c r="AG8" s="442"/>
      <c r="AH8" s="184" t="s">
        <v>97</v>
      </c>
      <c r="AI8" s="183" t="str">
        <f>IF(COUNTA(E8)&gt;=1,"○","✕")</f>
        <v>○</v>
      </c>
      <c r="AJ8" s="77" t="s">
        <v>96</v>
      </c>
      <c r="AO8" s="159"/>
      <c r="AP8" s="190"/>
      <c r="AQ8" s="3"/>
      <c r="AR8" s="3"/>
      <c r="AS8" s="3"/>
    </row>
    <row r="9" spans="1:104" ht="21" customHeight="1">
      <c r="A9" s="413" t="s">
        <v>107</v>
      </c>
      <c r="B9" s="157"/>
      <c r="C9" s="107"/>
      <c r="D9" s="105" t="s">
        <v>3</v>
      </c>
      <c r="E9" s="418" t="s">
        <v>177</v>
      </c>
      <c r="F9" s="418"/>
      <c r="G9" s="418"/>
      <c r="H9" s="418"/>
      <c r="I9" s="420"/>
      <c r="J9" s="421"/>
      <c r="K9" s="52"/>
      <c r="L9" s="52" t="s">
        <v>6</v>
      </c>
      <c r="M9" s="52"/>
      <c r="N9" s="418" t="s">
        <v>131</v>
      </c>
      <c r="O9" s="419"/>
      <c r="P9" s="419"/>
      <c r="Q9" s="98"/>
      <c r="R9" s="80" t="s">
        <v>49</v>
      </c>
      <c r="S9" s="79" t="str" cm="1">
        <f t="array" ref="S9">_xlfn.IFS(AND(COUNTA(E9)&gt;=1,COUNTA(N9)&gt;=1),"○",TRUE,IF(COUNTA(E9)&gt;=1,"","✕ "&amp;AJ9&amp;" ")&amp;IF(COUNTA(N9)&gt;=1,"","✕ "&amp;AJ11))</f>
        <v>○</v>
      </c>
      <c r="T9" s="79"/>
      <c r="W9" s="79"/>
      <c r="X9" s="79"/>
      <c r="Y9" s="442"/>
      <c r="Z9" s="442"/>
      <c r="AA9" s="442"/>
      <c r="AB9" s="442"/>
      <c r="AC9" s="442"/>
      <c r="AD9" s="442"/>
      <c r="AE9" s="442"/>
      <c r="AF9" s="442"/>
      <c r="AG9" s="442"/>
      <c r="AH9" s="182" t="s">
        <v>99</v>
      </c>
      <c r="AI9" s="183" t="str">
        <f>IF(COUNTA(E9)&gt;=1,"○","✕")</f>
        <v>○</v>
      </c>
      <c r="AJ9" s="77" t="s">
        <v>98</v>
      </c>
      <c r="AO9" s="159"/>
      <c r="AP9" s="158"/>
      <c r="AQ9" s="3"/>
      <c r="AR9" s="3"/>
      <c r="AS9" s="3"/>
    </row>
    <row r="10" spans="1:104" ht="30" customHeight="1" thickBot="1">
      <c r="A10" s="414"/>
      <c r="B10" s="69">
        <f>COUNTIF($B$13:$B$43,"月")+COUNTIF($B$13:$B$43,"火")+COUNTIF($B$13:$B$43,"水")+COUNTIF($B$13:$B$43,"木")+COUNTIF($B$13:$B$43,"金")+COUNTIF($B$13:$B$43,"土")+COUNTIF($B$13:$B$43,"日")-COUNTIF($C$13:$C$43,"休日")-COUNTIF($C$13:$C$43,"休日出勤")-COUNTIF($C$13:$C$43,"振休")-COUNTIF($C$13:$C$43,"代休")</f>
        <v>21</v>
      </c>
      <c r="C10" s="400" t="str">
        <f>"←稼働"&amp;F54&amp;"日
 + "&amp;"休暇"&amp;E54&amp;"日"</f>
        <v>←稼働21日
 + 休暇0日</v>
      </c>
      <c r="D10" s="401"/>
      <c r="E10" s="402" t="str">
        <f>IF(OR(I9="管理職/高プロ",I9="固定残業代有",I9="(大学・国研等)管理職/高プロ"),"所定労働時間                                                                                                                                                                                              (h/日)","")</f>
        <v/>
      </c>
      <c r="F10" s="403"/>
      <c r="G10" s="99"/>
      <c r="H10" s="404" t="str" cm="1">
        <f t="array" ref="H10">_xlfn.IFS(OR(N54="管理職",N54="裁量労働制",N54="固定残業制"),"時間休(h/月)",OR(N54="(大学・国研等)裁量労働制"),"給与支給上の休日労働時間(h/月)",TRUE,"")</f>
        <v/>
      </c>
      <c r="I10" s="405"/>
      <c r="J10" s="106"/>
      <c r="K10" s="404" t="str" cm="1">
        <f t="array" ref="K10">_xlfn.IFS(OR(N54="裁量労働制",N54="(大学・国研等)裁量労働制"),"労基提出した協定上
の みなし時間(h/日)",N54="固定残業制","雇用契約に記載の
固定残業時間(h/月)",TRUE,"")</f>
        <v/>
      </c>
      <c r="L10" s="405"/>
      <c r="M10" s="405"/>
      <c r="N10" s="106"/>
      <c r="O10" s="455" t="str" cm="1">
        <f t="array" ref="O10">_xlfn.IFS(OR(H2="あり",Q2="あり"),"他の公的事業
従事(h/月)",AND(H2="なし",Q2="なし"),"",TRUE,"")</f>
        <v/>
      </c>
      <c r="P10" s="405"/>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42"/>
      <c r="Z10" s="442"/>
      <c r="AA10" s="442"/>
      <c r="AB10" s="442"/>
      <c r="AC10" s="442"/>
      <c r="AD10" s="442"/>
      <c r="AE10" s="442"/>
      <c r="AF10" s="442"/>
      <c r="AG10" s="442"/>
      <c r="AH10" s="182" t="s">
        <v>100</v>
      </c>
      <c r="AI10" s="183" t="str">
        <f>IF(COUNTA(N8)&gt;=1,"○","✕")</f>
        <v>○</v>
      </c>
      <c r="AJ10" s="77" t="s">
        <v>101</v>
      </c>
      <c r="AO10" s="93"/>
      <c r="AP10" s="3"/>
      <c r="AQ10" s="3"/>
      <c r="AR10" s="3"/>
      <c r="AS10" s="3"/>
    </row>
    <row r="11" spans="1:104" s="3" customFormat="1" ht="17.100000000000001" customHeight="1" thickBot="1">
      <c r="A11" s="426" t="s">
        <v>0</v>
      </c>
      <c r="B11" s="428" t="s">
        <v>1</v>
      </c>
      <c r="C11" s="430" t="s">
        <v>92</v>
      </c>
      <c r="D11" s="432" t="s">
        <v>9</v>
      </c>
      <c r="E11" s="433"/>
      <c r="F11" s="433"/>
      <c r="G11" s="434"/>
      <c r="H11" s="435" t="s">
        <v>7</v>
      </c>
      <c r="I11" s="435" t="s">
        <v>8</v>
      </c>
      <c r="J11" s="437" t="s">
        <v>91</v>
      </c>
      <c r="K11" s="437"/>
      <c r="L11" s="437"/>
      <c r="M11" s="437"/>
      <c r="N11" s="437"/>
      <c r="O11" s="437"/>
      <c r="P11" s="437"/>
      <c r="Q11" s="438"/>
      <c r="R11" s="80"/>
      <c r="S11" s="109"/>
      <c r="T11" s="79"/>
      <c r="W11" s="79"/>
      <c r="X11" s="79"/>
      <c r="Y11" s="442"/>
      <c r="Z11" s="442"/>
      <c r="AA11" s="442"/>
      <c r="AB11" s="442"/>
      <c r="AC11" s="442"/>
      <c r="AD11" s="442"/>
      <c r="AE11" s="442"/>
      <c r="AF11" s="442"/>
      <c r="AG11" s="442"/>
      <c r="AH11" s="182" t="s">
        <v>103</v>
      </c>
      <c r="AI11" s="183" t="str">
        <f>IF(COUNTA(N9)&gt;=1,"○","✕")</f>
        <v>○</v>
      </c>
      <c r="AJ11" s="77" t="s">
        <v>102</v>
      </c>
      <c r="AK11" s="1"/>
      <c r="AL11" s="323"/>
      <c r="AM11" s="323"/>
      <c r="AN11" s="323"/>
      <c r="AO11" s="165" t="s">
        <v>114</v>
      </c>
      <c r="AP11" s="176" t="s">
        <v>113</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427"/>
      <c r="B12" s="429"/>
      <c r="C12" s="431"/>
      <c r="D12" s="49" t="s">
        <v>4</v>
      </c>
      <c r="E12" s="4" t="s">
        <v>5</v>
      </c>
      <c r="F12" s="5" t="s">
        <v>4</v>
      </c>
      <c r="G12" s="4" t="s">
        <v>5</v>
      </c>
      <c r="H12" s="436"/>
      <c r="I12" s="436"/>
      <c r="J12" s="439"/>
      <c r="K12" s="439"/>
      <c r="L12" s="439"/>
      <c r="M12" s="439"/>
      <c r="N12" s="439"/>
      <c r="O12" s="439"/>
      <c r="P12" s="439"/>
      <c r="Q12" s="440"/>
      <c r="R12" s="80"/>
      <c r="S12" s="109" t="str">
        <f>IF(TEXT(ABS((E23-D23)+(G23-F23)-H23),IF((E23-D23)+(G23-F23)&lt;H23,"-[h]:mm","[h]:mm"))&lt;"0:00"*1,"✕","○")</f>
        <v>○</v>
      </c>
      <c r="T12" s="79"/>
      <c r="W12" s="79"/>
      <c r="X12" s="79"/>
      <c r="Y12" s="442"/>
      <c r="Z12" s="442"/>
      <c r="AA12" s="442"/>
      <c r="AB12" s="442"/>
      <c r="AC12" s="442"/>
      <c r="AD12" s="442"/>
      <c r="AE12" s="442"/>
      <c r="AF12" s="442"/>
      <c r="AG12" s="442"/>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115</v>
      </c>
      <c r="AP12" s="177" t="s">
        <v>15</v>
      </c>
      <c r="AQ12" s="174" t="s">
        <v>123</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46082</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415"/>
      <c r="K13" s="416"/>
      <c r="L13" s="416"/>
      <c r="M13" s="416"/>
      <c r="N13" s="416"/>
      <c r="O13" s="416"/>
      <c r="P13" s="416"/>
      <c r="Q13" s="417"/>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122</v>
      </c>
      <c r="AP13" s="178" t="s">
        <v>15</v>
      </c>
      <c r="AQ13" s="160" t="s">
        <v>123</v>
      </c>
      <c r="AR13" s="160" t="s">
        <v>124</v>
      </c>
      <c r="AS13" s="161" t="s">
        <v>125</v>
      </c>
    </row>
    <row r="14" spans="1:104" ht="17.100000000000001" customHeight="1">
      <c r="A14" s="7">
        <f t="shared" ref="A14:A19" si="1">A13+1</f>
        <v>46083</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95"/>
      <c r="K14" s="398"/>
      <c r="L14" s="398"/>
      <c r="M14" s="398"/>
      <c r="N14" s="398"/>
      <c r="O14" s="398"/>
      <c r="P14" s="398"/>
      <c r="Q14" s="399"/>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121</v>
      </c>
      <c r="AP14" s="178" t="s">
        <v>15</v>
      </c>
      <c r="AQ14" s="160" t="s">
        <v>123</v>
      </c>
      <c r="AR14" s="160" t="s">
        <v>124</v>
      </c>
      <c r="AS14" s="161" t="s">
        <v>125</v>
      </c>
    </row>
    <row r="15" spans="1:104" ht="17.100000000000001" customHeight="1">
      <c r="A15" s="7">
        <f t="shared" si="1"/>
        <v>46084</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95"/>
      <c r="K15" s="398"/>
      <c r="L15" s="398"/>
      <c r="M15" s="398"/>
      <c r="N15" s="398"/>
      <c r="O15" s="398"/>
      <c r="P15" s="398"/>
      <c r="Q15" s="399"/>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120</v>
      </c>
      <c r="AP15" s="178" t="s">
        <v>15</v>
      </c>
      <c r="AQ15" s="160" t="s">
        <v>123</v>
      </c>
      <c r="AR15" s="160" t="s">
        <v>124</v>
      </c>
      <c r="AS15" s="161" t="s">
        <v>125</v>
      </c>
    </row>
    <row r="16" spans="1:104" ht="17.100000000000001" customHeight="1">
      <c r="A16" s="7">
        <f t="shared" si="1"/>
        <v>46085</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95"/>
      <c r="K16" s="398"/>
      <c r="L16" s="398"/>
      <c r="M16" s="398"/>
      <c r="N16" s="398"/>
      <c r="O16" s="398"/>
      <c r="P16" s="398"/>
      <c r="Q16" s="399"/>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116</v>
      </c>
      <c r="AP16" s="178" t="s">
        <v>15</v>
      </c>
      <c r="AQ16" s="160" t="s">
        <v>123</v>
      </c>
      <c r="AR16" s="160" t="s">
        <v>15</v>
      </c>
      <c r="AS16" s="161" t="s">
        <v>15</v>
      </c>
    </row>
    <row r="17" spans="1:45" ht="17.100000000000001" customHeight="1">
      <c r="A17" s="7">
        <f t="shared" si="1"/>
        <v>46086</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95"/>
      <c r="K17" s="398"/>
      <c r="L17" s="398"/>
      <c r="M17" s="398"/>
      <c r="N17" s="398"/>
      <c r="O17" s="398"/>
      <c r="P17" s="398"/>
      <c r="Q17" s="399"/>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119</v>
      </c>
      <c r="AP17" s="178" t="s">
        <v>15</v>
      </c>
      <c r="AQ17" s="160" t="s">
        <v>123</v>
      </c>
      <c r="AR17" s="160" t="s">
        <v>15</v>
      </c>
      <c r="AS17" s="161" t="s">
        <v>15</v>
      </c>
    </row>
    <row r="18" spans="1:45" ht="17.100000000000001" customHeight="1">
      <c r="A18" s="23">
        <f t="shared" si="1"/>
        <v>46087</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95"/>
      <c r="K18" s="398"/>
      <c r="L18" s="398"/>
      <c r="M18" s="398"/>
      <c r="N18" s="398"/>
      <c r="O18" s="398"/>
      <c r="P18" s="398"/>
      <c r="Q18" s="399"/>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118</v>
      </c>
      <c r="AP18" s="178" t="s">
        <v>15</v>
      </c>
      <c r="AQ18" s="160" t="s">
        <v>123</v>
      </c>
      <c r="AR18" s="160" t="s">
        <v>15</v>
      </c>
      <c r="AS18" s="161" t="s">
        <v>15</v>
      </c>
    </row>
    <row r="19" spans="1:45" ht="17.100000000000001" customHeight="1" thickBot="1">
      <c r="A19" s="23">
        <f t="shared" si="1"/>
        <v>46088</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95"/>
      <c r="K19" s="398"/>
      <c r="L19" s="398"/>
      <c r="M19" s="398"/>
      <c r="N19" s="398"/>
      <c r="O19" s="398"/>
      <c r="P19" s="398"/>
      <c r="Q19" s="399"/>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117</v>
      </c>
      <c r="AP19" s="179" t="s">
        <v>15</v>
      </c>
      <c r="AQ19" s="175" t="s">
        <v>123</v>
      </c>
      <c r="AR19" s="175" t="s">
        <v>124</v>
      </c>
      <c r="AS19" s="162" t="s">
        <v>125</v>
      </c>
    </row>
    <row r="20" spans="1:45" ht="17.100000000000001" customHeight="1">
      <c r="A20" s="7">
        <f>A19+1</f>
        <v>46089</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406"/>
      <c r="K20" s="407"/>
      <c r="L20" s="407"/>
      <c r="M20" s="407"/>
      <c r="N20" s="407"/>
      <c r="O20" s="407"/>
      <c r="P20" s="407"/>
      <c r="Q20" s="408"/>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46090</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95"/>
      <c r="K21" s="398"/>
      <c r="L21" s="398"/>
      <c r="M21" s="398"/>
      <c r="N21" s="398"/>
      <c r="O21" s="398"/>
      <c r="P21" s="398"/>
      <c r="Q21" s="399"/>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165</v>
      </c>
      <c r="AI21" s="185"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46091</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95"/>
      <c r="K22" s="398"/>
      <c r="L22" s="398"/>
      <c r="M22" s="398"/>
      <c r="N22" s="398"/>
      <c r="O22" s="398"/>
      <c r="P22" s="398"/>
      <c r="Q22" s="399"/>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46092</v>
      </c>
      <c r="B23" s="46" t="str">
        <f t="shared" si="6"/>
        <v>水</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95"/>
      <c r="K23" s="398"/>
      <c r="L23" s="398"/>
      <c r="M23" s="398"/>
      <c r="N23" s="398"/>
      <c r="O23" s="398"/>
      <c r="P23" s="398"/>
      <c r="Q23" s="399"/>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46093</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95"/>
      <c r="K24" s="398"/>
      <c r="L24" s="398"/>
      <c r="M24" s="398"/>
      <c r="N24" s="398"/>
      <c r="O24" s="398"/>
      <c r="P24" s="398"/>
      <c r="Q24" s="399"/>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46094</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95"/>
      <c r="K25" s="398"/>
      <c r="L25" s="398"/>
      <c r="M25" s="398"/>
      <c r="N25" s="398"/>
      <c r="O25" s="398"/>
      <c r="P25" s="398"/>
      <c r="Q25" s="399"/>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46095</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95"/>
      <c r="K26" s="398"/>
      <c r="L26" s="398"/>
      <c r="M26" s="398"/>
      <c r="N26" s="398"/>
      <c r="O26" s="398"/>
      <c r="P26" s="398"/>
      <c r="Q26" s="399"/>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46096</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95"/>
      <c r="K27" s="396"/>
      <c r="L27" s="396"/>
      <c r="M27" s="396"/>
      <c r="N27" s="396"/>
      <c r="O27" s="396"/>
      <c r="P27" s="396"/>
      <c r="Q27" s="397"/>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46097</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95"/>
      <c r="K28" s="396"/>
      <c r="L28" s="396"/>
      <c r="M28" s="396"/>
      <c r="N28" s="396"/>
      <c r="O28" s="396"/>
      <c r="P28" s="396"/>
      <c r="Q28" s="397"/>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46098</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95"/>
      <c r="K29" s="396"/>
      <c r="L29" s="396"/>
      <c r="M29" s="396"/>
      <c r="N29" s="396"/>
      <c r="O29" s="396"/>
      <c r="P29" s="396"/>
      <c r="Q29" s="397"/>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46099</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95"/>
      <c r="K30" s="398"/>
      <c r="L30" s="398"/>
      <c r="M30" s="398"/>
      <c r="N30" s="398"/>
      <c r="O30" s="398"/>
      <c r="P30" s="398"/>
      <c r="Q30" s="399"/>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46100</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95"/>
      <c r="K31" s="398"/>
      <c r="L31" s="398"/>
      <c r="M31" s="398"/>
      <c r="N31" s="398"/>
      <c r="O31" s="398"/>
      <c r="P31" s="398"/>
      <c r="Q31" s="399"/>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46101</v>
      </c>
      <c r="B32" s="46" t="str">
        <f t="shared" si="6"/>
        <v>金</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95"/>
      <c r="K32" s="398"/>
      <c r="L32" s="398"/>
      <c r="M32" s="398"/>
      <c r="N32" s="398"/>
      <c r="O32" s="398"/>
      <c r="P32" s="398"/>
      <c r="Q32" s="399"/>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46102</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95"/>
      <c r="K33" s="396"/>
      <c r="L33" s="396"/>
      <c r="M33" s="396"/>
      <c r="N33" s="396"/>
      <c r="O33" s="396"/>
      <c r="P33" s="396"/>
      <c r="Q33" s="397"/>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46103</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95"/>
      <c r="K34" s="396"/>
      <c r="L34" s="396"/>
      <c r="M34" s="396"/>
      <c r="N34" s="396"/>
      <c r="O34" s="396"/>
      <c r="P34" s="396"/>
      <c r="Q34" s="397"/>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46104</v>
      </c>
      <c r="B35" s="46" t="str">
        <f t="shared" si="6"/>
        <v>月</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95"/>
      <c r="K35" s="396"/>
      <c r="L35" s="396"/>
      <c r="M35" s="396"/>
      <c r="N35" s="396"/>
      <c r="O35" s="396"/>
      <c r="P35" s="396"/>
      <c r="Q35" s="397"/>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46105</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95"/>
      <c r="K36" s="396"/>
      <c r="L36" s="396"/>
      <c r="M36" s="396"/>
      <c r="N36" s="396"/>
      <c r="O36" s="396"/>
      <c r="P36" s="396"/>
      <c r="Q36" s="397"/>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46106</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95"/>
      <c r="K37" s="396"/>
      <c r="L37" s="396"/>
      <c r="M37" s="396"/>
      <c r="N37" s="396"/>
      <c r="O37" s="396"/>
      <c r="P37" s="396"/>
      <c r="Q37" s="397"/>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46107</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95"/>
      <c r="K38" s="398"/>
      <c r="L38" s="398"/>
      <c r="M38" s="398"/>
      <c r="N38" s="398"/>
      <c r="O38" s="398"/>
      <c r="P38" s="398"/>
      <c r="Q38" s="399"/>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46108</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95"/>
      <c r="K39" s="398"/>
      <c r="L39" s="398"/>
      <c r="M39" s="398"/>
      <c r="N39" s="398"/>
      <c r="O39" s="398"/>
      <c r="P39" s="398"/>
      <c r="Q39" s="399"/>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46109</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95"/>
      <c r="K40" s="398"/>
      <c r="L40" s="398"/>
      <c r="M40" s="398"/>
      <c r="N40" s="398"/>
      <c r="O40" s="398"/>
      <c r="P40" s="398"/>
      <c r="Q40" s="399"/>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46110</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95"/>
      <c r="K41" s="398"/>
      <c r="L41" s="398"/>
      <c r="M41" s="398"/>
      <c r="N41" s="398"/>
      <c r="O41" s="398"/>
      <c r="P41" s="398"/>
      <c r="Q41" s="399"/>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46111</v>
      </c>
      <c r="B42" s="46" t="str">
        <f t="shared" si="6"/>
        <v>月</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95"/>
      <c r="K42" s="398"/>
      <c r="L42" s="398"/>
      <c r="M42" s="398"/>
      <c r="N42" s="398"/>
      <c r="O42" s="398"/>
      <c r="P42" s="398"/>
      <c r="Q42" s="399"/>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46112</v>
      </c>
      <c r="B43" s="48" t="str">
        <f t="shared" si="6"/>
        <v>火</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79"/>
      <c r="K43" s="380"/>
      <c r="L43" s="380"/>
      <c r="M43" s="380"/>
      <c r="N43" s="380"/>
      <c r="O43" s="380"/>
      <c r="P43" s="380"/>
      <c r="Q43" s="381"/>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82" t="s">
        <v>10</v>
      </c>
      <c r="B46" s="383"/>
      <c r="C46" s="383"/>
      <c r="D46" s="383"/>
      <c r="E46" s="383"/>
      <c r="F46" s="383"/>
      <c r="G46" s="383"/>
      <c r="H46" s="383"/>
      <c r="I46" s="383"/>
      <c r="J46" s="383"/>
      <c r="K46" s="383"/>
      <c r="L46" s="383"/>
      <c r="M46" s="383"/>
      <c r="N46" s="383"/>
      <c r="O46" s="383"/>
      <c r="P46" s="383"/>
      <c r="Q46" s="384"/>
      <c r="AO46" s="30"/>
      <c r="AP46" s="30"/>
      <c r="AQ46" s="30"/>
      <c r="AR46" s="30"/>
      <c r="AS46" s="30"/>
    </row>
    <row r="47" spans="1:45" ht="10.5" customHeight="1" thickBot="1">
      <c r="A47" s="41"/>
      <c r="B47" s="64"/>
      <c r="C47" s="64"/>
      <c r="D47" s="385"/>
      <c r="E47" s="385"/>
      <c r="F47" s="65"/>
      <c r="G47" s="65"/>
      <c r="H47" s="65"/>
      <c r="I47" s="65"/>
      <c r="J47" s="385"/>
      <c r="K47" s="385"/>
      <c r="L47" s="385"/>
      <c r="M47" s="385"/>
      <c r="N47" s="385"/>
      <c r="O47" s="385"/>
      <c r="P47" s="385"/>
      <c r="Q47" s="386"/>
      <c r="AO47" s="30"/>
      <c r="AP47" s="30"/>
      <c r="AQ47" s="30"/>
      <c r="AR47" s="30"/>
      <c r="AS47" s="30"/>
    </row>
    <row r="48" spans="1:45" ht="16.5" customHeight="1" thickBot="1">
      <c r="A48" s="11"/>
      <c r="B48" s="387" t="s">
        <v>12</v>
      </c>
      <c r="C48" s="388"/>
      <c r="D48" s="389"/>
      <c r="E48" s="390"/>
      <c r="F48" s="63" t="s">
        <v>13</v>
      </c>
      <c r="G48" s="391"/>
      <c r="H48" s="392"/>
      <c r="I48" s="392"/>
      <c r="J48" s="393"/>
      <c r="K48" s="63" t="s">
        <v>11</v>
      </c>
      <c r="L48" s="394"/>
      <c r="M48" s="392"/>
      <c r="N48" s="392"/>
      <c r="O48" s="392"/>
      <c r="P48" s="393"/>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75" t="s">
        <v>55</v>
      </c>
      <c r="B50" s="375"/>
      <c r="C50" s="375"/>
      <c r="D50" s="375"/>
      <c r="E50" s="375"/>
      <c r="F50" s="375"/>
      <c r="G50" s="375"/>
      <c r="H50" s="375"/>
      <c r="I50" s="375"/>
      <c r="J50" s="375"/>
      <c r="K50" s="375"/>
      <c r="L50" s="375"/>
      <c r="M50" s="375"/>
      <c r="N50" s="375"/>
      <c r="O50" s="375"/>
      <c r="P50" s="375"/>
      <c r="Q50" s="375"/>
      <c r="AO50" s="30"/>
      <c r="AP50" s="30"/>
      <c r="AQ50" s="30"/>
      <c r="AR50" s="30"/>
      <c r="AS50" s="30"/>
    </row>
    <row r="51" spans="1:45" ht="21" customHeight="1">
      <c r="A51" s="376"/>
      <c r="B51" s="376"/>
      <c r="C51" s="376"/>
      <c r="D51" s="376"/>
      <c r="E51" s="376"/>
      <c r="F51" s="376"/>
      <c r="G51" s="376"/>
      <c r="H51" s="376"/>
      <c r="I51" s="376"/>
      <c r="J51" s="376"/>
      <c r="K51" s="376"/>
      <c r="L51" s="376"/>
      <c r="M51" s="376"/>
      <c r="N51" s="376"/>
      <c r="O51" s="376"/>
      <c r="P51" s="376"/>
      <c r="Q51" s="37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143</v>
      </c>
      <c r="B53" s="213" t="s">
        <v>142</v>
      </c>
      <c r="C53" s="212"/>
      <c r="D53" s="212" t="str" cm="1">
        <f t="array" ref="D53">_xlfn.IFS(N54="裁量労働制","みなし労働時間(h/日)",N54="固定残業制","固定残業時間(h/月)",N54="(大学・国研等)裁量労働制","みなし労働時間(h/日)",TRUE,"-")</f>
        <v>-</v>
      </c>
      <c r="E53" s="212" t="s">
        <v>136</v>
      </c>
      <c r="F53" s="212" t="s">
        <v>137</v>
      </c>
      <c r="G53" s="214" t="s">
        <v>138</v>
      </c>
      <c r="H53" s="212" t="s">
        <v>139</v>
      </c>
      <c r="I53" s="215" t="s">
        <v>140</v>
      </c>
      <c r="J53" s="215" t="s">
        <v>141</v>
      </c>
      <c r="K53" s="216"/>
      <c r="L53" s="377" t="s">
        <v>144</v>
      </c>
      <c r="M53" s="37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66" t="str" cm="1">
        <f t="array" ref="L54">_xlfn.IFS(N54="裁量労働制",L57,N54="固定残業制",L58,N54="管理職",L56,N54="一般従業員",L59,N54="(大学・国研等)管理職",L60,N54="(大学・国研等)裁量労働制",L61,TRUE,"-")</f>
        <v>-</v>
      </c>
      <c r="M54" s="367"/>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66">
        <f>ROUNDDOWN(IF((B56*F56-G56)&gt;=(H56+I56+J56),H56+J56,IF((B56*F56-G56)&lt;=(H56+I56+J56),(B56*F56-G56)*(H56+J56)/(H56+I56+J56))),2)</f>
        <v>0</v>
      </c>
      <c r="M56" s="367"/>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66">
        <f>ROUNDDOWN(IF((D57*F57-G57)&gt;=(H57+I57),H57,IF((D57*F57-G57)&lt;(H57+I57),(D57*F57-G57)/(H57+I57)*H57))+J57,2)</f>
        <v>0</v>
      </c>
      <c r="M57" s="367"/>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66">
        <f>ROUNDDOWN(IF((B58*F58-G58)&gt;=(H58+I58),H58,IF((H58+I58)&lt;(B58*F58-G58+D58),(B58*F58-G58)*H58/(H58+I58),(B58*F58-G58)*H58/(H58+I58)+((H58+I58)-(B58*F58-G58+D58))*H58/(H58+I58)))+J58,2)</f>
        <v>0</v>
      </c>
      <c r="M58" s="367"/>
      <c r="N58" s="225" t="s">
        <v>17</v>
      </c>
      <c r="O58" s="225"/>
      <c r="P58" s="225"/>
      <c r="Q58" s="225"/>
    </row>
    <row r="59" spans="1:45" ht="12" hidden="1" outlineLevel="1" thickBot="1">
      <c r="A59" s="232"/>
      <c r="B59" s="232"/>
      <c r="C59" s="232"/>
      <c r="D59" s="233"/>
      <c r="E59" s="233"/>
      <c r="F59" s="233"/>
      <c r="G59" s="233"/>
      <c r="H59" s="233"/>
      <c r="I59" s="233"/>
      <c r="J59" s="233"/>
      <c r="K59" s="232"/>
      <c r="L59" s="366">
        <f>H54+J54</f>
        <v>0</v>
      </c>
      <c r="M59" s="367"/>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66">
        <f>ROUNDDOWN(IF((A60*B60)&gt;=(H60+J60+I60),(A60*B60),IF((A60*B60)&lt;(H60+J60+I60),(H60+J60+I60))),2)</f>
        <v>0</v>
      </c>
      <c r="M60" s="36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66">
        <f>ROUNDDOWN(IF((A61*D61)+G61&gt;=(H61+J61+I61),(A61*D61)+G61,IF((A61*D61)+G61&lt;(H61+J61+I61),(H61+J61+I61))),2)</f>
        <v>0</v>
      </c>
      <c r="M61" s="36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36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70"/>
      <c r="D64" s="371" t="str" cm="1">
        <f t="array" ref="D64">IF(AND(B95="",B126="",B157=""),"●",IF(_xlfn.IFS($N$54="管理職",B95,$N$54="裁量労働制",B126,$N$54="固定残業制",B157,TRUE,"")=0,"",_xlfn.IFS($N$54="管理職",B95,$N$54="裁量労働制",B126,$N$54="固定残業制",B157,TRUE,"")))</f>
        <v/>
      </c>
      <c r="E64" s="37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37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7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35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58"/>
      <c r="N68" s="358"/>
      <c r="O68" s="35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60"/>
      <c r="Q68" s="118"/>
    </row>
    <row r="69" spans="1:18" ht="16.5" customHeight="1">
      <c r="A69" s="114"/>
      <c r="B69" s="36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62"/>
      <c r="D69" s="36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5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64"/>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354" t="str" cm="1">
        <f t="array" ref="B71">IF(AND(B101="",B132="",B163=""),"●",IF(_xlfn.IFS($N$54="管理職",B101,$N$54="裁量労働制",B132,$N$54="固定残業制",B163,TRUE,"")=0,"",_xlfn.IFS($N$54="管理職",B101,$N$54="裁量労働制",B132,$N$54="固定残業制",B163,TRUE,"")))</f>
        <v/>
      </c>
      <c r="C71" s="354"/>
      <c r="D71" s="354"/>
      <c r="E71" s="354"/>
      <c r="F71" s="354"/>
      <c r="G71" s="365" t="str" cm="1">
        <f t="array" ref="G71">IF(AND(H101="",H132="",H163=""),"●",IF(_xlfn.IFS($N$54="管理職",H101,$N$54="裁量労働制",H132,$N$54="固定残業制",H163,TRUE,"")=0,"",_xlfn.IFS($N$54="管理職",H101,$N$54="裁量労働制",H132,$N$54="固定残業制",H163,TRUE,"")))</f>
        <v/>
      </c>
      <c r="H71" s="365"/>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351" t="str" cm="1">
        <f t="array" ref="B72">IF(AND(B102="",B133="",B164=""),"●",IF(_xlfn.IFS($N$54="管理職",B102,$N$54="裁量労働制",B133,$N$54="固定残業制",B164,TRUE,"")=0,"",_xlfn.IFS($N$54="管理職",B102,$N$54="裁量労働制",B133,$N$54="固定残業制",B164,TRUE,"")))</f>
        <v/>
      </c>
      <c r="C72" s="352"/>
      <c r="D72" s="353"/>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354" t="str" cm="1">
        <f t="array" ref="B76">IF(AND(B106="",B137="",B166=""),"●",IF(_xlfn.IFS($N$54="管理職",B106,$N$54="裁量労働制",B137,$N$54="固定残業制",B166,TRUE,"")=0,"",_xlfn.IFS($N$54="管理職",B106,$N$54="裁量労働制",B137,$N$54="固定残業制",B166,TRUE,"")))</f>
        <v/>
      </c>
      <c r="C76" s="354"/>
      <c r="D76" s="354"/>
      <c r="E76" s="354"/>
      <c r="F76" s="354"/>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355" t="str" cm="1">
        <f t="array" ref="B78">IF(AND(B108="",B139="",B168=""),"●",IF(_xlfn.IFS($N$54="管理職",B108,$N$54="裁量労働制",B139,$N$54="固定残業制",B168,TRUE,"")=0,"",_xlfn.IFS($N$54="管理職",B108,$N$54="裁量労働制",B139,$N$54="固定残業制",B168,TRUE,"")))</f>
        <v/>
      </c>
      <c r="C78" s="356"/>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341" t="str" cm="1">
        <f t="array" ref="B83">IF(AND(B114="",B145="",B174=""),"●",IF(_xlfn.IFS($N$54="管理職",B114,$N$54="裁量労働制",B145,$N$54="固定残業制",B174,TRUE,"")=0,"",_xlfn.IFS($N$54="管理職",B114,$N$54="裁量労働制",B145,$N$54="固定残業制",B174,TRUE,"")))</f>
        <v/>
      </c>
      <c r="C83" s="342"/>
      <c r="D83" s="342"/>
      <c r="E83" s="343"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344"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345" t="str" cm="1">
        <f t="array" ref="B84">IF(AND(B115="",B146="",B175=""),"●",IF(_xlfn.IFS($N$54="管理職",B115,$N$54="裁量労働制",B146,$N$54="固定残業制",B175,TRUE,"")=0,"",_xlfn.IFS($N$54="管理職",B115,$N$54="裁量労働制",B146,$N$54="固定残業制",B175,TRUE,"")))</f>
        <v/>
      </c>
      <c r="C84" s="346" t="str" cm="1">
        <f t="array" ref="C84">IF(AND(C115="",C146="",C175=""),"●",IF(_xlfn.IFS($N$54="管理職",C115,$N$54="裁量労働制",C146,$N$54="固定残業制",C175,TRUE,"")=0,"",_xlfn.IFS($N$54="管理職",C115,$N$54="裁量労働制",C146,$N$54="固定残業制",C175,TRUE,"")))</f>
        <v>●</v>
      </c>
      <c r="D84" s="347"/>
      <c r="E84" s="342"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344"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341" t="str" cm="1">
        <f t="array" ref="B87">IF(AND(B118="",B149="",B178=""),"●",IF(_xlfn.IFS($N$54="管理職",B118,$N$54="裁量労働制",B149,$N$54="固定残業制",B178,TRUE,"")=0,"",_xlfn.IFS($N$54="管理職",B118,$N$54="裁量労働制",B149,$N$54="固定残業制",B178,TRUE,"")))</f>
        <v/>
      </c>
      <c r="C87" s="342"/>
      <c r="D87" s="342"/>
      <c r="E87" s="343"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344"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345" t="str" cm="1">
        <f t="array" ref="B88">IF(AND(B119="",B150="",B179=""),"●",IF(_xlfn.IFS($N$54="管理職",B119,$N$54="裁量労働制",B150,$N$54="固定残業制",B179,TRUE,"")=0,"",_xlfn.IFS($N$54="管理職",B119,$N$54="裁量労働制",B150,$N$54="固定残業制",B179,TRUE,"")))</f>
        <v/>
      </c>
      <c r="C88" s="346" t="str" cm="1">
        <f t="array" ref="C88">IF(AND(C119="",C150="",C179=""),"●",IF(_xlfn.IFS($N$54="管理職",C119,$N$54="裁量労働制",C150,$N$54="固定残業制",C179,TRUE,"")=0,"",_xlfn.IFS($N$54="管理職",C119,$N$54="裁量労働制",C150,$N$54="固定残業制",C179,TRUE,"")))</f>
        <v>●</v>
      </c>
      <c r="D88" s="347"/>
      <c r="E88" s="342"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344"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343"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348" t="str" cm="1">
        <f t="array" ref="M90">IF(AND(M121="",M152="",M181=""),"●",IF(_xlfn.IFS($N$54="管理職",M121,$N$54="裁量労働制",M152,$N$54="固定残業制",M181,TRUE,"")=0,"",_xlfn.IFS($N$54="管理職",M121,$N$54="裁量労働制",M152,$N$54="固定残業制",M181,TRUE,"")))</f>
        <v/>
      </c>
      <c r="N90" s="349"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350" t="str" cm="1">
        <f t="array" ref="B91">IF(AND(B122="",B153="",B182=""),"●",IF(_xlfn.IFS($N$54="管理職",B122,$N$54="裁量労働制",B153,$N$54="固定残業制",B182,TRUE,"")=0,"",_xlfn.IFS($N$54="管理職",B122,$N$54="裁量労働制",B153,$N$54="固定残業制",B182,TRUE,"")))</f>
        <v/>
      </c>
      <c r="C91" s="347"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342"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135</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145</v>
      </c>
      <c r="N94" s="216"/>
      <c r="O94" s="256" t="s">
        <v>147</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147</v>
      </c>
      <c r="C98" s="271"/>
      <c r="D98" s="270"/>
      <c r="E98" s="271"/>
      <c r="F98" s="265"/>
      <c r="G98" s="272"/>
      <c r="H98" s="274" t="s">
        <v>161</v>
      </c>
      <c r="I98" s="272"/>
      <c r="J98" s="253" t="str">
        <f>$H$53</f>
        <v>NEDO事業の従事時間(h/月)</v>
      </c>
      <c r="K98" s="216"/>
      <c r="L98" s="216"/>
      <c r="M98" s="284" t="str">
        <f>$I$53</f>
        <v>他の公的事業従事時間(h/月)</v>
      </c>
      <c r="N98" s="254"/>
      <c r="O98" s="312" t="s">
        <v>146</v>
      </c>
      <c r="P98" s="216"/>
      <c r="Q98" s="316"/>
    </row>
    <row r="99" spans="1:104" s="80" customFormat="1" ht="19.350000000000001" hidden="1" customHeight="1" outlineLevel="1">
      <c r="A99" s="249"/>
      <c r="B99" s="335">
        <f>O95</f>
        <v>0</v>
      </c>
      <c r="C99" s="336"/>
      <c r="D99" s="267"/>
      <c r="E99" s="277" t="str" cm="1">
        <f t="array" ref="E99">_xlfn.IFS(B99&lt;G99,"＜",B99&gt;=G99,"≧",TRUE,"")</f>
        <v>≧</v>
      </c>
      <c r="F99" s="265"/>
      <c r="G99" s="278">
        <f>$H$54+$I$54+$J$54</f>
        <v>0</v>
      </c>
      <c r="H99" s="249" t="s">
        <v>57</v>
      </c>
      <c r="I99" s="272" t="s">
        <v>58</v>
      </c>
      <c r="J99" s="278">
        <f>$H$54</f>
        <v>0</v>
      </c>
      <c r="K99" s="277" t="s">
        <v>86</v>
      </c>
      <c r="L99" s="337">
        <f>$I$54</f>
        <v>0</v>
      </c>
      <c r="M99" s="338"/>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149</v>
      </c>
      <c r="N107" s="299">
        <f>J56</f>
        <v>0</v>
      </c>
      <c r="O107" s="258"/>
      <c r="P107" s="337"/>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330">
        <f>O95</f>
        <v>0</v>
      </c>
      <c r="C108" s="331"/>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326"/>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145</v>
      </c>
      <c r="N125" s="216"/>
      <c r="O125" s="271" t="s">
        <v>147</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147</v>
      </c>
      <c r="C129" s="271"/>
      <c r="D129" s="270"/>
      <c r="E129" s="271"/>
      <c r="F129" s="265"/>
      <c r="G129" s="272"/>
      <c r="H129" s="273" t="s">
        <v>148</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330">
        <f>O126</f>
        <v>0</v>
      </c>
      <c r="C130" s="331"/>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146</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339"/>
      <c r="N138" s="258"/>
      <c r="O138" s="325"/>
      <c r="P138" s="337"/>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330">
        <f>$O$126</f>
        <v>0</v>
      </c>
      <c r="C139" s="331"/>
      <c r="D139" s="267"/>
      <c r="E139" s="258" t="s">
        <v>51</v>
      </c>
      <c r="F139" s="288" t="str">
        <f>"("&amp;$H$138&amp;" "&amp;$K$138&amp;" + "&amp;$I$53&amp;" "&amp;$I$54&amp;")"</f>
        <v>(NEDO事業の従事時間(h/月) 0 + 他の公的事業従事時間(h/月) 0)</v>
      </c>
      <c r="G139" s="289"/>
      <c r="H139" s="290"/>
      <c r="I139" s="290"/>
      <c r="J139" s="290"/>
      <c r="K139" s="290"/>
      <c r="L139" s="290"/>
      <c r="M139" s="340"/>
      <c r="N139" s="279"/>
      <c r="O139" s="326"/>
      <c r="P139" s="326"/>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150</v>
      </c>
      <c r="I156" s="216"/>
      <c r="J156" s="254" t="s">
        <v>151</v>
      </c>
      <c r="K156" s="216"/>
      <c r="L156" s="216"/>
      <c r="M156" s="255" t="s">
        <v>152</v>
      </c>
      <c r="N156" s="216"/>
      <c r="O156" s="256" t="s">
        <v>147</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147</v>
      </c>
      <c r="C160" s="271"/>
      <c r="D160" s="270"/>
      <c r="E160" s="271"/>
      <c r="F160" s="265"/>
      <c r="G160" s="272"/>
      <c r="H160" s="273" t="s">
        <v>153</v>
      </c>
      <c r="I160" s="272"/>
      <c r="J160" s="253" t="str">
        <f>$H$53</f>
        <v>NEDO事業の従事時間(h/月)</v>
      </c>
      <c r="K160" s="274"/>
      <c r="L160" s="216"/>
      <c r="M160" s="257"/>
      <c r="N160" s="275"/>
      <c r="O160" s="275" t="str">
        <f>$I$53</f>
        <v>他の公的事業従事時間(h/月)</v>
      </c>
      <c r="P160" s="333"/>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329" t="str">
        <f>TEXT($B$58*$F$58-G58,"###.00")&amp;" /固定除く"</f>
        <v>.00 /固定除く</v>
      </c>
      <c r="C161" s="326"/>
      <c r="D161" s="326"/>
      <c r="E161" s="277" t="str" cm="1">
        <f t="array" ref="E161">_xlfn.IFS(($B$58*$F$58-G58)&lt;G161,"＜",($B$58*$F$58-G58)&gt;=G161,"≧",TRUE,"")</f>
        <v>≧</v>
      </c>
      <c r="F161" s="265"/>
      <c r="G161" s="278">
        <f>$H$54+$I$54</f>
        <v>0</v>
      </c>
      <c r="H161" s="263" t="s">
        <v>57</v>
      </c>
      <c r="I161" s="272"/>
      <c r="J161" s="334">
        <f>$H$54</f>
        <v>0</v>
      </c>
      <c r="K161" s="326"/>
      <c r="L161" s="280"/>
      <c r="M161" s="279"/>
      <c r="N161" s="263" t="s">
        <v>61</v>
      </c>
      <c r="O161" s="279">
        <f>$I$54</f>
        <v>0</v>
      </c>
      <c r="P161" s="333"/>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153</v>
      </c>
      <c r="I163" s="272"/>
      <c r="J163" s="257"/>
      <c r="K163" s="273" t="str">
        <f>$H$53</f>
        <v>NEDO事業の従事時間(h/月)</v>
      </c>
      <c r="L163" s="216"/>
      <c r="M163" s="257"/>
      <c r="N163" s="281" t="str">
        <f>$I$53</f>
        <v>他の公的事業従事時間(h/月)</v>
      </c>
      <c r="O163" s="325"/>
      <c r="P163" s="333"/>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329" t="str">
        <f>TEXT($B$58*$F$58+$D$58-G58,"###.00")&amp;" /固定含む"</f>
        <v>.00 /固定含む</v>
      </c>
      <c r="C164" s="326"/>
      <c r="D164" s="326"/>
      <c r="E164" s="277" t="str" cm="1">
        <f t="array" ref="E164">_xlfn.IFS(($B$58*$F$58+$D$58-G58)&lt;G164,"＜",($B$58*$F$58+$D$58-G58)&gt;=G164,"≧",TRUE,"")</f>
        <v>≧</v>
      </c>
      <c r="F164" s="265"/>
      <c r="G164" s="278">
        <f>$H$54+$I$54</f>
        <v>0</v>
      </c>
      <c r="H164" s="263" t="s">
        <v>57</v>
      </c>
      <c r="I164" s="278"/>
      <c r="J164" s="282">
        <f>$H$54</f>
        <v>0</v>
      </c>
      <c r="K164" s="277"/>
      <c r="L164" s="283" t="s">
        <v>61</v>
      </c>
      <c r="M164" s="279"/>
      <c r="N164" s="279">
        <f>$I$54</f>
        <v>0</v>
      </c>
      <c r="O164" s="326"/>
      <c r="P164" s="333"/>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146</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325" t="s">
        <v>51</v>
      </c>
      <c r="F174" s="249"/>
      <c r="G174" s="249"/>
      <c r="H174" s="257" t="str">
        <f>$H$53</f>
        <v>NEDO事業の従事時間(h/月)</v>
      </c>
      <c r="I174" s="234"/>
      <c r="J174" s="227"/>
      <c r="K174" s="229">
        <f>$H$54</f>
        <v>0</v>
      </c>
      <c r="L174" s="216"/>
      <c r="M174" s="216"/>
      <c r="N174" s="332" t="s">
        <v>61</v>
      </c>
      <c r="O174" s="293" t="s">
        <v>146</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329" t="str">
        <f>TEXT($B$58*$F$58-G58,"###.00")&amp;" /固定除く"</f>
        <v>.00 /固定除く</v>
      </c>
      <c r="C175" s="326"/>
      <c r="D175" s="326"/>
      <c r="E175" s="326"/>
      <c r="F175" s="288" t="str">
        <f>H174&amp;" "&amp;K$174&amp;" + "&amp;$I$53&amp;" "&amp;$I$54</f>
        <v>NEDO事業の従事時間(h/月) 0 + 他の公的事業従事時間(h/月) 0</v>
      </c>
      <c r="G175" s="289"/>
      <c r="H175" s="290"/>
      <c r="I175" s="290"/>
      <c r="J175" s="290"/>
      <c r="K175" s="290"/>
      <c r="L175" s="290"/>
      <c r="M175" s="216"/>
      <c r="N175" s="332"/>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325" t="s">
        <v>51</v>
      </c>
      <c r="F178" s="249"/>
      <c r="G178" s="249"/>
      <c r="H178" s="257" t="str">
        <f>$H$53</f>
        <v>NEDO事業の従事時間(h/月)</v>
      </c>
      <c r="I178" s="234"/>
      <c r="J178" s="227"/>
      <c r="K178" s="229">
        <f>$H$54</f>
        <v>0</v>
      </c>
      <c r="L178" s="216"/>
      <c r="M178" s="216"/>
      <c r="N178" s="332" t="s">
        <v>61</v>
      </c>
      <c r="O178" s="293" t="s">
        <v>146</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329" t="str">
        <f>TEXT($B$58*$F$58-G58,"###.00")&amp;" /固定除く"</f>
        <v>.00 /固定除く</v>
      </c>
      <c r="C179" s="326"/>
      <c r="D179" s="326"/>
      <c r="E179" s="326"/>
      <c r="F179" s="288" t="str">
        <f>H178&amp;" "&amp;K$174&amp;" + "&amp;$I$53&amp;" "&amp;$I$54</f>
        <v>NEDO事業の従事時間(h/月) 0 + 他の公的事業従事時間(h/月) 0</v>
      </c>
      <c r="G179" s="289"/>
      <c r="H179" s="290"/>
      <c r="I179" s="290"/>
      <c r="J179" s="290"/>
      <c r="K179" s="290"/>
      <c r="L179" s="290"/>
      <c r="M179" s="216"/>
      <c r="N179" s="332"/>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154</v>
      </c>
      <c r="C181" s="234"/>
      <c r="D181" s="265"/>
      <c r="E181" s="265"/>
      <c r="F181" s="298" t="str">
        <f>$O$156</f>
        <v>所定労働時間(h/月)</v>
      </c>
      <c r="G181" s="325" t="s">
        <v>51</v>
      </c>
      <c r="H181" s="249"/>
      <c r="I181" s="249"/>
      <c r="J181" s="257" t="str">
        <f>$H$53</f>
        <v>NEDO事業の従事時間(h/月)</v>
      </c>
      <c r="K181" s="234"/>
      <c r="L181" s="227"/>
      <c r="M181" s="327">
        <f>$H$54</f>
        <v>0</v>
      </c>
      <c r="N181" s="328"/>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329" t="str">
        <f>"( "&amp;H58+I58</f>
        <v>( 0</v>
      </c>
      <c r="C182" s="326"/>
      <c r="D182" s="301"/>
      <c r="E182" s="267"/>
      <c r="F182" s="302" t="str">
        <f>"ー　 "&amp;B58*F58-G58+D58&amp;"/固定含む )"</f>
        <v>ー　 0/固定含む )</v>
      </c>
      <c r="G182" s="326"/>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112</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147</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147</v>
      </c>
      <c r="C191" s="271"/>
      <c r="D191" s="270"/>
      <c r="E191" s="271"/>
      <c r="F191" s="265"/>
      <c r="G191" s="255" t="s">
        <v>155</v>
      </c>
      <c r="H191" s="274"/>
      <c r="I191" s="272"/>
      <c r="J191" s="273" t="str">
        <f>$H$53</f>
        <v>NEDO事業の従事時間(h/月)</v>
      </c>
      <c r="K191" s="216"/>
      <c r="L191" s="216"/>
      <c r="M191" s="273" t="s">
        <v>156</v>
      </c>
      <c r="N191" s="258"/>
      <c r="O191" s="284" t="s">
        <v>157</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330">
        <f>O188</f>
        <v>0</v>
      </c>
      <c r="C192" s="331"/>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111</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158</v>
      </c>
      <c r="N218" s="216"/>
      <c r="O218" s="311" t="s">
        <v>147</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147</v>
      </c>
      <c r="C222" s="271"/>
      <c r="D222" s="270"/>
      <c r="E222" s="271"/>
      <c r="F222" s="265"/>
      <c r="G222" s="253" t="s">
        <v>159</v>
      </c>
      <c r="H222" s="274"/>
      <c r="I222" s="272"/>
      <c r="J222" s="273" t="str">
        <f>$H$53</f>
        <v>NEDO事業の従事時間(h/月)</v>
      </c>
      <c r="K222" s="216"/>
      <c r="L222" s="216"/>
      <c r="M222" s="273" t="s">
        <v>156</v>
      </c>
      <c r="N222" s="258"/>
      <c r="O222" s="284" t="s">
        <v>157</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330">
        <f>O219</f>
        <v>0</v>
      </c>
      <c r="C223" s="331"/>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U3V5ity1afvmTvLiZ/aMw50NirNRUDdrsUIFC0AXd6wDbiWncz6TZkD4JJMx1MDu4ZVBPx+ljnStEZc/kyZgaw==" saltValue="JBWPqMiALkJiBV9Wxe4xlQ==" spinCount="100000" sheet="1" formatRows="0" selectLockedCells="1"/>
  <dataConsolidate/>
  <mergeCells count="140">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 ref="N8:P8"/>
    <mergeCell ref="E9:H9"/>
    <mergeCell ref="I9:J9"/>
    <mergeCell ref="N9:P9"/>
    <mergeCell ref="E6:P6"/>
    <mergeCell ref="C7:D7"/>
    <mergeCell ref="A11:A12"/>
    <mergeCell ref="B11:B12"/>
    <mergeCell ref="C11:C12"/>
    <mergeCell ref="D11:G11"/>
    <mergeCell ref="H11:H12"/>
    <mergeCell ref="I11:I12"/>
    <mergeCell ref="J11:Q12"/>
    <mergeCell ref="O1:P1"/>
    <mergeCell ref="R1:R3"/>
    <mergeCell ref="A9:A10"/>
    <mergeCell ref="J13:Q13"/>
    <mergeCell ref="J14:Q14"/>
    <mergeCell ref="J15:Q15"/>
    <mergeCell ref="J16:Q16"/>
    <mergeCell ref="J17:Q17"/>
    <mergeCell ref="J18:Q18"/>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J37:Q37"/>
    <mergeCell ref="J38:Q38"/>
    <mergeCell ref="J39:Q39"/>
    <mergeCell ref="J40:Q40"/>
    <mergeCell ref="J41:Q41"/>
    <mergeCell ref="J42:Q42"/>
    <mergeCell ref="J31:Q31"/>
    <mergeCell ref="J32:Q32"/>
    <mergeCell ref="J33:Q33"/>
    <mergeCell ref="J34:Q34"/>
    <mergeCell ref="J35:Q35"/>
    <mergeCell ref="J36:Q36"/>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L68:N68"/>
    <mergeCell ref="O68:P68"/>
    <mergeCell ref="B69:D69"/>
    <mergeCell ref="L69:M69"/>
    <mergeCell ref="B71:F71"/>
    <mergeCell ref="G71:H71"/>
    <mergeCell ref="L59:M59"/>
    <mergeCell ref="L60:M60"/>
    <mergeCell ref="L61:M61"/>
    <mergeCell ref="B64:C64"/>
    <mergeCell ref="D64:E64"/>
    <mergeCell ref="B65:C65"/>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Q43">
    <cfRule type="expression" dxfId="52" priority="37">
      <formula>OR($C13="休暇",$C13="休日")</formula>
    </cfRule>
  </conditionalFormatting>
  <conditionalFormatting sqref="B13:B43">
    <cfRule type="expression" dxfId="51" priority="85">
      <formula>$B13="土"</formula>
    </cfRule>
    <cfRule type="expression" dxfId="50" priority="84">
      <formula>$B13="日"</formula>
    </cfRule>
  </conditionalFormatting>
  <conditionalFormatting sqref="B64 B68 F68 B71">
    <cfRule type="expression" dxfId="49" priority="35">
      <formula>OR($N$54="管理職",$N$54="裁量労働制",$N$54="固定残業制")</formula>
    </cfRule>
  </conditionalFormatting>
  <conditionalFormatting sqref="B64 B68 F68">
    <cfRule type="expression" dxfId="48" priority="3">
      <formula>OR($N$54="(大学・国研等)管理職",$N$54="(大学・国研等)裁量労働制")</formula>
    </cfRule>
  </conditionalFormatting>
  <conditionalFormatting sqref="B76">
    <cfRule type="expression" dxfId="47" priority="15">
      <formula>OR($N$54="管理職",$N$54="裁量労働制")</formula>
    </cfRule>
  </conditionalFormatting>
  <conditionalFormatting sqref="B77">
    <cfRule type="expression" dxfId="46" priority="29">
      <formula>OR($N$54="管理職",$N$54="裁量労働制")</formula>
    </cfRule>
  </conditionalFormatting>
  <conditionalFormatting sqref="B80">
    <cfRule type="expression" dxfId="45" priority="27">
      <formula>$N$54="固定残業制"</formula>
    </cfRule>
  </conditionalFormatting>
  <conditionalFormatting sqref="B83 B87 B90">
    <cfRule type="expression" dxfId="44" priority="24">
      <formula>$N$54="固定残業制"</formula>
    </cfRule>
  </conditionalFormatting>
  <conditionalFormatting sqref="B84 B88 B91">
    <cfRule type="expression" dxfId="43" priority="21">
      <formula>$N$54="固定残業制"</formula>
    </cfRule>
  </conditionalFormatting>
  <conditionalFormatting sqref="B65:C65 B69:C69 F69 B72:C72 B78:C78">
    <cfRule type="expression" dxfId="42" priority="9">
      <formula>OR($N$54="管理職",$N$54="裁量労働制")</formula>
    </cfRule>
  </conditionalFormatting>
  <conditionalFormatting sqref="B65:C65 B69:C69 F69 B72:C72">
    <cfRule type="expression" dxfId="41" priority="33">
      <formula>OR($N$54="管理職",$N$54="裁量労働制",$N$54="固定残業制")</formula>
    </cfRule>
  </conditionalFormatting>
  <conditionalFormatting sqref="B65:C65 B69:C69 F69">
    <cfRule type="expression" dxfId="40" priority="2">
      <formula>OR($N$54="(大学・国研等)管理職",$N$54="(大学・国研等)裁量労働制")</formula>
    </cfRule>
  </conditionalFormatting>
  <conditionalFormatting sqref="B69:D69">
    <cfRule type="expression" dxfId="39" priority="7">
      <formula>OR($N$54="管理職",$N$54="裁量労働制",$N$54="固定残業制",$N$54="(大学・国研等)管理職",$N$54="(大学・国研等)裁量労働制")</formula>
    </cfRule>
  </conditionalFormatting>
  <conditionalFormatting sqref="C64 F64:O64 C68 G68:O68 C71:N71">
    <cfRule type="expression" dxfId="38" priority="14">
      <formula>OR($N$54="管理職",$N$54="裁量労働制",$N$54="固定残業制")</formula>
    </cfRule>
  </conditionalFormatting>
  <conditionalFormatting sqref="C80:L80">
    <cfRule type="expression" dxfId="37" priority="25">
      <formula>$N$54="固定残業制"</formula>
    </cfRule>
  </conditionalFormatting>
  <conditionalFormatting sqref="C83:L83 C90:N90 C87:E87">
    <cfRule type="expression" dxfId="36" priority="18">
      <formula>$N$54="固定残業制"</formula>
    </cfRule>
  </conditionalFormatting>
  <conditionalFormatting sqref="C84:L84 C88:L88 C91:N91">
    <cfRule type="expression" dxfId="35" priority="19">
      <formula>$N$54="固定残業制"</formula>
    </cfRule>
  </conditionalFormatting>
  <conditionalFormatting sqref="C76:N76">
    <cfRule type="expression" dxfId="34" priority="34">
      <formula>OR($N$54="管理職",$N$54="裁量労働制")</formula>
    </cfRule>
  </conditionalFormatting>
  <conditionalFormatting sqref="C78:N78">
    <cfRule type="expression" dxfId="33" priority="32">
      <formula>OR($N$54="管理職",$N$54="裁量労働制")</formula>
    </cfRule>
  </conditionalFormatting>
  <conditionalFormatting sqref="C64:O64 C68 G68:O68">
    <cfRule type="expression" dxfId="32" priority="12">
      <formula>OR($N$54="管理職",$N$54="裁量労働制",$N$54="固定残業制",$N$54="(大学・国研等)管理職",$N$54="(大学・国研等)裁量労働制")</formula>
    </cfRule>
  </conditionalFormatting>
  <conditionalFormatting sqref="D65">
    <cfRule type="expression" dxfId="31" priority="1">
      <formula>OR($N$54="(大学・国研等)管理職",$N$54="(大学・国研等)裁量労働制")</formula>
    </cfRule>
  </conditionalFormatting>
  <conditionalFormatting sqref="D65:O65 C69 G69:O69 C72:N72">
    <cfRule type="expression" dxfId="30" priority="11">
      <formula>OR($N$54="管理職",$N$54="裁量労働制",$N$54="固定残業制")</formula>
    </cfRule>
  </conditionalFormatting>
  <conditionalFormatting sqref="D65:O65 C69 G69:O69">
    <cfRule type="expression" dxfId="29" priority="5">
      <formula>OR($N$54="(大学・国研等)管理職",$N$54="(大学・国研等)裁量労働制")</formula>
    </cfRule>
  </conditionalFormatting>
  <conditionalFormatting sqref="E10:F10">
    <cfRule type="expression" dxfId="28" priority="75">
      <formula>OR(I9="管理職/高プロ",I9="固定残業代有",I9="(大学・国研等)管理職/高プロ")</formula>
    </cfRule>
  </conditionalFormatting>
  <conditionalFormatting sqref="F83:L83 H90:N90">
    <cfRule type="expression" dxfId="27" priority="6">
      <formula>$N$54="固定残業制"</formula>
    </cfRule>
  </conditionalFormatting>
  <conditionalFormatting sqref="F87:L87">
    <cfRule type="expression" dxfId="26" priority="20">
      <formula>$N$54="固定残業制"</formula>
    </cfRule>
  </conditionalFormatting>
  <conditionalFormatting sqref="F77:N77">
    <cfRule type="expression" dxfId="25" priority="16">
      <formula>OR($N$54="管理職",$N$54="裁量労働制")</formula>
    </cfRule>
  </conditionalFormatting>
  <conditionalFormatting sqref="G10">
    <cfRule type="expression" dxfId="24" priority="80">
      <formula>OR($I$9="管理職/高プロ",$I$9="固定残業代有",$I$9="(大学・国研等)管理職/高プロ")</formula>
    </cfRule>
  </conditionalFormatting>
  <conditionalFormatting sqref="H2">
    <cfRule type="expression" dxfId="23" priority="78">
      <formula>COUNTA($F$1)=1</formula>
    </cfRule>
  </conditionalFormatting>
  <conditionalFormatting sqref="H10">
    <cfRule type="expression" dxfId="22" priority="73">
      <formula>OR($I$9="管理職/高プロ",$I$9="裁量",$I$9="固定残業代有",$I$9="(大学・国研等)裁量")</formula>
    </cfRule>
  </conditionalFormatting>
  <conditionalFormatting sqref="I9:J9">
    <cfRule type="expression" dxfId="21" priority="81">
      <formula>COUNTA($F$1)=1</formula>
    </cfRule>
  </conditionalFormatting>
  <conditionalFormatting sqref="I1:M1">
    <cfRule type="expression" dxfId="20" priority="83">
      <formula>$I$1&lt;&gt;"-"</formula>
    </cfRule>
  </conditionalFormatting>
  <conditionalFormatting sqref="J10">
    <cfRule type="expression" dxfId="19" priority="74">
      <formula>OR($I$9="管理職/高プロ",$I$9="裁量",$I$9="固定残業代有",$I$9="(大学・国研等)裁量")</formula>
    </cfRule>
  </conditionalFormatting>
  <conditionalFormatting sqref="K10">
    <cfRule type="expression" dxfId="18" priority="76">
      <formula>OR($I$9="裁量",$I$9="固定残業代有",$I$9="(大学・国研等)裁量")</formula>
    </cfRule>
  </conditionalFormatting>
  <conditionalFormatting sqref="M80">
    <cfRule type="expression" dxfId="17" priority="26">
      <formula>$N$54="固定残業制"</formula>
    </cfRule>
  </conditionalFormatting>
  <conditionalFormatting sqref="M83 M87 O90">
    <cfRule type="expression" dxfId="16" priority="23">
      <formula>$N$54="固定残業制"</formula>
    </cfRule>
  </conditionalFormatting>
  <conditionalFormatting sqref="M84 M88 O91">
    <cfRule type="expression" dxfId="15" priority="22">
      <formula>$N$54="固定残業制"</formula>
    </cfRule>
  </conditionalFormatting>
  <conditionalFormatting sqref="N10">
    <cfRule type="expression" dxfId="14" priority="82">
      <formula>OR($I$9="裁量",$I$9="固定残業代有",$I$9="(大学・国研等)裁量")</formula>
    </cfRule>
  </conditionalFormatting>
  <conditionalFormatting sqref="O10">
    <cfRule type="expression" dxfId="13" priority="86">
      <formula>OR($H$2="あり",$Q$2="あり")</formula>
    </cfRule>
  </conditionalFormatting>
  <conditionalFormatting sqref="O76">
    <cfRule type="expression" dxfId="12" priority="31">
      <formula>OR($N$54="管理職",$N$54="裁量労働制")</formula>
    </cfRule>
  </conditionalFormatting>
  <conditionalFormatting sqref="O77">
    <cfRule type="expression" dxfId="11" priority="10">
      <formula>OR(,$N$54="管理職",$N$54="裁量労働制")</formula>
    </cfRule>
  </conditionalFormatting>
  <conditionalFormatting sqref="O78">
    <cfRule type="expression" dxfId="10" priority="28">
      <formula>OR($N$54="管理職",$N$54="裁量労働制")</formula>
    </cfRule>
  </conditionalFormatting>
  <conditionalFormatting sqref="O80 O84 O88">
    <cfRule type="expression" dxfId="9" priority="17">
      <formula>$N$54="固定残業制"</formula>
    </cfRule>
  </conditionalFormatting>
  <conditionalFormatting sqref="P64 D68 O68:P68">
    <cfRule type="expression" dxfId="8" priority="4">
      <formula>OR($N$54="(大学・国研等)管理職",$N$54="(大学・国研等)裁量労働制")</formula>
    </cfRule>
  </conditionalFormatting>
  <conditionalFormatting sqref="P64 D68 P68 O71">
    <cfRule type="expression" dxfId="7" priority="13">
      <formula>OR($N$54="管理職",$N$54="裁量労働制",$N$54="固定残業制")</formula>
    </cfRule>
  </conditionalFormatting>
  <conditionalFormatting sqref="P65 P69 O72">
    <cfRule type="expression" dxfId="6" priority="8">
      <formula>OR($N$54="管理職",$N$54="裁量労働制",$N$54="固定残業制")</formula>
    </cfRule>
  </conditionalFormatting>
  <conditionalFormatting sqref="P65 P69">
    <cfRule type="expression" dxfId="5" priority="30">
      <formula>OR($N$54="管理職",$N$54="裁量労働制",$N$54="(大学・国研等)管理職",$N$54="(大学・国研等)裁量労働制")</formula>
    </cfRule>
  </conditionalFormatting>
  <conditionalFormatting sqref="Q2">
    <cfRule type="expression" dxfId="4" priority="79">
      <formula>COUNTA($F$1)=1</formula>
    </cfRule>
  </conditionalFormatting>
  <conditionalFormatting sqref="Q10">
    <cfRule type="expression" dxfId="3" priority="87">
      <formula>OR($H$2="あり",$Q$2="あり")</formula>
    </cfRule>
  </conditionalFormatting>
  <conditionalFormatting sqref="AI1">
    <cfRule type="expression" dxfId="1" priority="89">
      <formula>COUNTIF(AI2:AI26,"○")=COUNTA($AH$2:$AH$26)</formula>
    </cfRule>
  </conditionalFormatting>
  <dataValidations count="8">
    <dataValidation type="custom" allowBlank="1" showInputMessage="1" showErrorMessage="1" sqref="I20" xr:uid="{25F5E06C-A761-4752-915C-0C328831D090}">
      <formula1>IF($C20="休日",I20="",I20&gt;"*")</formula1>
    </dataValidation>
    <dataValidation type="list" allowBlank="1" showInputMessage="1" showErrorMessage="1" sqref="H2 Q2" xr:uid="{94A8A191-7F18-4F73-BF91-72A381A3BCB3}">
      <formula1>"あり,なし"</formula1>
    </dataValidation>
    <dataValidation type="list" allowBlank="1" showInputMessage="1" showErrorMessage="1" sqref="F1:H1" xr:uid="{B03F15A0-647A-403C-8F1F-A40EE3093AA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ED88424B-21B3-4419-97B9-FC7C9539A36F}">
      <formula1>0</formula1>
    </dataValidation>
    <dataValidation type="time" allowBlank="1" showInputMessage="1" showErrorMessage="1" errorTitle="時刻を入力してください。" error="0:00から23:59までの時刻が入力できます。" sqref="H13:H43 F13:F43 D13:D43" xr:uid="{B6BBFB71-4B46-426F-89A9-371D9776F0E5}">
      <formula1>0</formula1>
      <formula2>0.999988425925926</formula2>
    </dataValidation>
    <dataValidation type="list" allowBlank="1" showInputMessage="1" showErrorMessage="1" sqref="N55:P55" xr:uid="{5D52537D-62B7-4FAB-BE7F-9947E40C8456}">
      <formula1>"管理職,裁量労働制,固定残業制,一般従業員,エフォート"</formula1>
    </dataValidation>
    <dataValidation type="list" imeMode="on" allowBlank="1" sqref="I9:J9" xr:uid="{5D8A97F0-6F62-4512-9208-F792D76678EF}">
      <formula1>"通常勤務,管理職/高プロ,裁量,固定残業代有,出向,(大学・国研等)管理職/高プロ,(大学・国研等)裁量,その他"</formula1>
    </dataValidation>
    <dataValidation type="list" allowBlank="1" showInputMessage="1" showErrorMessage="1" sqref="C13:C43" xr:uid="{1AECE8E0-EBDC-47BB-90AA-CA2F6140FB4B}">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1402146-44A4-4491-9F19-B9ACD64BD999}">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B209C86-852D-4A52-9B37-572B1F1FDCFE}">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（日報）従事日誌202504</vt:lpstr>
      <vt:lpstr>（日報）従事日誌202505</vt:lpstr>
      <vt:lpstr>（日報）従事日誌202506</vt:lpstr>
      <vt:lpstr>（日報）従事日誌202507</vt:lpstr>
      <vt:lpstr>（日報）従事日誌202508</vt:lpstr>
      <vt:lpstr>（日報）従事日誌202509</vt:lpstr>
      <vt:lpstr>（日報）従事日誌202510</vt:lpstr>
      <vt:lpstr>（日報）従事日誌202511</vt:lpstr>
      <vt:lpstr>（日報）従事日誌202512</vt:lpstr>
      <vt:lpstr>（日報）従事日誌202601</vt:lpstr>
      <vt:lpstr>（日報）従事日誌202602</vt:lpstr>
      <vt:lpstr>（日報）従事日誌202603</vt:lpstr>
      <vt:lpstr>'（日報）従事日誌202504'!Print_Area</vt:lpstr>
      <vt:lpstr>'（日報）従事日誌202505'!Print_Area</vt:lpstr>
      <vt:lpstr>'（日報）従事日誌202506'!Print_Area</vt:lpstr>
      <vt:lpstr>'（日報）従事日誌202507'!Print_Area</vt:lpstr>
      <vt:lpstr>'（日報）従事日誌202508'!Print_Area</vt:lpstr>
      <vt:lpstr>'（日報）従事日誌202509'!Print_Area</vt:lpstr>
      <vt:lpstr>'（日報）従事日誌202510'!Print_Area</vt:lpstr>
      <vt:lpstr>'（日報）従事日誌202511'!Print_Area</vt:lpstr>
      <vt:lpstr>'（日報）従事日誌202512'!Print_Area</vt:lpstr>
      <vt:lpstr>'（日報）従事日誌202601'!Print_Area</vt:lpstr>
      <vt:lpstr>'（日報）従事日誌202602'!Print_Area</vt:lpstr>
      <vt:lpstr>'（日報）従事日誌202603'!Print_Area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