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9D83BCD1-2E3B-4120-8A32-964D5967BA7B}" xr6:coauthVersionLast="47" xr6:coauthVersionMax="47" xr10:uidLastSave="{00000000-0000-0000-0000-000000000000}"/>
  <bookViews>
    <workbookView xWindow="380" yWindow="380" windowWidth="11244" windowHeight="13214"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80" l="1"/>
  <c r="Q1" i="79"/>
  <c r="Q1" i="78"/>
  <c r="Q1" i="77"/>
  <c r="Q1" i="76"/>
  <c r="Q1" i="75"/>
  <c r="Q1" i="73"/>
  <c r="Q1" i="72"/>
  <c r="Q1" i="71"/>
  <c r="Q1" i="70"/>
  <c r="Q1" i="68"/>
  <c r="Q1" i="69"/>
  <c r="AB34" i="80"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S13" i="68" a="1"/>
  <c r="S13" i="68" s="1"/>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N1" i="69"/>
  <c r="V10" i="68" a="1"/>
  <c r="V10" i="68" s="1"/>
  <c r="U10" i="68" a="1"/>
  <c r="U10" i="68" s="1"/>
  <c r="X10" i="68" a="1"/>
  <c r="X10" i="68" s="1"/>
  <c r="W10" i="68" a="1"/>
  <c r="W10" i="68"/>
  <c r="AB16" i="69" l="1"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S13" i="69" l="1"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F78" i="71" l="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<sst xmlns="http://schemas.openxmlformats.org/spreadsheetml/2006/main" count="4089" uniqueCount="182">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</sst>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170</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21</v>
      </c>
      <c r="C10" s="454" t="str">
        <f>"←稼働"&amp;F54&amp;"日
 + "&amp;"休暇"&amp;E54&amp;"日"</f>
        <v>←稼働21日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6"/>
      <c r="K16" s="407"/>
      <c r="L16" s="407"/>
      <c r="M16" s="407"/>
      <c r="N16" s="407"/>
      <c r="O16" s="407"/>
      <c r="P16" s="407"/>
      <c r="Q16" s="408"/>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9"/>
      <c r="K17" s="410"/>
      <c r="L17" s="410"/>
      <c r="M17" s="410"/>
      <c r="N17" s="410"/>
      <c r="O17" s="410"/>
      <c r="P17" s="410"/>
      <c r="Q17" s="410"/>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3"/>
      <c r="K23" s="414"/>
      <c r="L23" s="414"/>
      <c r="M23" s="414"/>
      <c r="N23" s="414"/>
      <c r="O23" s="414"/>
      <c r="P23" s="414"/>
      <c r="Q23" s="41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9"/>
      <c r="K24" s="410"/>
      <c r="L24" s="410"/>
      <c r="M24" s="410"/>
      <c r="N24" s="410"/>
      <c r="O24" s="410"/>
      <c r="P24" s="410"/>
      <c r="Q24" s="415"/>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3"/>
      <c r="K30" s="414"/>
      <c r="L30" s="414"/>
      <c r="M30" s="414"/>
      <c r="N30" s="414"/>
      <c r="O30" s="414"/>
      <c r="P30" s="414"/>
      <c r="Q30" s="417"/>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9"/>
      <c r="K31" s="410"/>
      <c r="L31" s="410"/>
      <c r="M31" s="410"/>
      <c r="N31" s="410"/>
      <c r="O31" s="410"/>
      <c r="P31" s="410"/>
      <c r="Q31" s="415"/>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3"/>
      <c r="K37" s="414"/>
      <c r="L37" s="414"/>
      <c r="M37" s="414"/>
      <c r="N37" s="414"/>
      <c r="O37" s="414"/>
      <c r="P37" s="414"/>
      <c r="Q37" s="417"/>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9"/>
      <c r="K38" s="410"/>
      <c r="L38" s="410"/>
      <c r="M38" s="410"/>
      <c r="N38" s="410"/>
      <c r="O38" s="410"/>
      <c r="P38" s="410"/>
      <c r="Q38" s="415"/>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0.95" hidden="1" outlineLevel="1">
      <c r="A59" s="214"/>
      <c r="B59" s="214"/>
      <c r="C59" s="214"/>
      <c r="D59" s="215"/>
      <c r="E59" s="215"/>
      <c r="F59" s="215"/>
      <c r="G59" s="215"/>
      <c r="H59" s="215"/>
      <c r="I59" s="215"/>
      <c r="J59" s="215"/>
      <c r="K59" s="214"/>
      <c r="L59" s="377">
        <f>H54+J54</f>
        <v>0</v>
      </c>
      <c r="M59" s="378"/>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57btdLb8clk6qAD88TFYahQH5PDlXjkCBckQ2hzNaM/S7kBnpNIxMEZk/24b1caQhfzPnYCyfP8A1/iKcnnuQ==" saltValue="g1NGdpXR9HyRSHgTLr0wDw=="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6"/>
    <mergeCell ref="J17:Q23"/>
    <mergeCell ref="J24:Q30"/>
    <mergeCell ref="J31:Q37"/>
    <mergeCell ref="J38: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178</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19</v>
      </c>
      <c r="C10" s="454" t="str">
        <f>"←稼働"&amp;F54&amp;"日
 + "&amp;"休暇"&amp;E54&amp;"日"</f>
        <v>←稼働19日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6"/>
      <c r="K14" s="407"/>
      <c r="L14" s="407"/>
      <c r="M14" s="407"/>
      <c r="N14" s="407"/>
      <c r="O14" s="407"/>
      <c r="P14" s="407"/>
      <c r="Q14" s="408"/>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9"/>
      <c r="K15" s="410"/>
      <c r="L15" s="410"/>
      <c r="M15" s="410"/>
      <c r="N15" s="410"/>
      <c r="O15" s="410"/>
      <c r="P15" s="410"/>
      <c r="Q15" s="41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11"/>
      <c r="K16" s="412"/>
      <c r="L16" s="412"/>
      <c r="M16" s="412"/>
      <c r="N16" s="412"/>
      <c r="O16" s="412"/>
      <c r="P16" s="412"/>
      <c r="Q16" s="416"/>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13"/>
      <c r="K21" s="414"/>
      <c r="L21" s="414"/>
      <c r="M21" s="414"/>
      <c r="N21" s="414"/>
      <c r="O21" s="414"/>
      <c r="P21" s="414"/>
      <c r="Q21" s="417"/>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9"/>
      <c r="K22" s="410"/>
      <c r="L22" s="410"/>
      <c r="M22" s="410"/>
      <c r="N22" s="410"/>
      <c r="O22" s="410"/>
      <c r="P22" s="410"/>
      <c r="Q22" s="415"/>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13"/>
      <c r="K28" s="414"/>
      <c r="L28" s="414"/>
      <c r="M28" s="414"/>
      <c r="N28" s="414"/>
      <c r="O28" s="414"/>
      <c r="P28" s="414"/>
      <c r="Q28" s="41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9"/>
      <c r="K29" s="410"/>
      <c r="L29" s="410"/>
      <c r="M29" s="410"/>
      <c r="N29" s="410"/>
      <c r="O29" s="410"/>
      <c r="P29" s="410"/>
      <c r="Q29" s="415"/>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3"/>
      <c r="K35" s="414"/>
      <c r="L35" s="414"/>
      <c r="M35" s="414"/>
      <c r="N35" s="414"/>
      <c r="O35" s="414"/>
      <c r="P35" s="414"/>
      <c r="Q35" s="41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9"/>
      <c r="K36" s="410"/>
      <c r="L36" s="410"/>
      <c r="M36" s="410"/>
      <c r="N36" s="410"/>
      <c r="O36" s="410"/>
      <c r="P36" s="410"/>
      <c r="Q36" s="415"/>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13"/>
      <c r="K42" s="414"/>
      <c r="L42" s="414"/>
      <c r="M42" s="414"/>
      <c r="N42" s="414"/>
      <c r="O42" s="414"/>
      <c r="P42" s="414"/>
      <c r="Q42" s="417"/>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tnJrzQkE1Nw8iMaJUl/33+OhndA2aP8sfNP9tyJDqQCv86g0wI8TxLbfHteHF1RW9LRvAuE3n4Ql0ZRdHk5jVA==" saltValue="s8VpQd8RPb9G4boVuA6bLQ==" spinCount="100000" sheet="1" formatRows="0" selectLockedCells="1"/>
  <dataConsolidate/>
  <mergeCells count="11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4"/>
    <mergeCell ref="J15:Q21"/>
    <mergeCell ref="J22:Q28"/>
    <mergeCell ref="J29:Q35"/>
    <mergeCell ref="J36:Q42"/>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179</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18</v>
      </c>
      <c r="C10" s="454" t="str">
        <f>"←稼働"&amp;F54&amp;"日
 + "&amp;"休暇"&amp;E54&amp;"日"</f>
        <v>←稼働18日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6"/>
      <c r="K18" s="407"/>
      <c r="L18" s="407"/>
      <c r="M18" s="407"/>
      <c r="N18" s="407"/>
      <c r="O18" s="407"/>
      <c r="P18" s="407"/>
      <c r="Q18" s="408"/>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9"/>
      <c r="K19" s="410"/>
      <c r="L19" s="410"/>
      <c r="M19" s="410"/>
      <c r="N19" s="410"/>
      <c r="O19" s="410"/>
      <c r="P19" s="410"/>
      <c r="Q19" s="41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3"/>
      <c r="K25" s="414"/>
      <c r="L25" s="414"/>
      <c r="M25" s="414"/>
      <c r="N25" s="414"/>
      <c r="O25" s="414"/>
      <c r="P25" s="414"/>
      <c r="Q25" s="417"/>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9"/>
      <c r="K26" s="410"/>
      <c r="L26" s="410"/>
      <c r="M26" s="410"/>
      <c r="N26" s="410"/>
      <c r="O26" s="410"/>
      <c r="P26" s="410"/>
      <c r="Q26" s="415"/>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3"/>
      <c r="K32" s="414"/>
      <c r="L32" s="414"/>
      <c r="M32" s="414"/>
      <c r="N32" s="414"/>
      <c r="O32" s="414"/>
      <c r="P32" s="414"/>
      <c r="Q32" s="417"/>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9"/>
      <c r="K33" s="410"/>
      <c r="L33" s="410"/>
      <c r="M33" s="410"/>
      <c r="N33" s="410"/>
      <c r="O33" s="410"/>
      <c r="P33" s="410"/>
      <c r="Q33" s="415"/>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3"/>
      <c r="K39" s="414"/>
      <c r="L39" s="414"/>
      <c r="M39" s="414"/>
      <c r="N39" s="414"/>
      <c r="O39" s="414"/>
      <c r="P39" s="414"/>
      <c r="Q39" s="417"/>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9"/>
      <c r="K40" s="410"/>
      <c r="L40" s="410"/>
      <c r="M40" s="410"/>
      <c r="N40" s="410"/>
      <c r="O40" s="410"/>
      <c r="P40" s="410"/>
      <c r="Q40" s="415"/>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ATQr4Pf1VkcbA7qjMJZox165n4OPgco8huOQ5s1Z6SQX7ysrkFm0qDqAlJI97rpwmH9xFMu8N9TvBqm2glCxQ==" saltValue="mdCwtQ25gqdR8skHSq3znA=="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8"/>
    <mergeCell ref="J19:Q25"/>
    <mergeCell ref="J26:Q32"/>
    <mergeCell ref="J33:Q39"/>
    <mergeCell ref="J40: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180</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22</v>
      </c>
      <c r="C10" s="454" t="str">
        <f>"←稼働"&amp;F54&amp;"日
 + "&amp;"休暇"&amp;E54&amp;"日"</f>
        <v>←稼働22日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6"/>
      <c r="K18" s="407"/>
      <c r="L18" s="407"/>
      <c r="M18" s="407"/>
      <c r="N18" s="407"/>
      <c r="O18" s="407"/>
      <c r="P18" s="407"/>
      <c r="Q18" s="408"/>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9"/>
      <c r="K19" s="410"/>
      <c r="L19" s="410"/>
      <c r="M19" s="410"/>
      <c r="N19" s="410"/>
      <c r="O19" s="410"/>
      <c r="P19" s="410"/>
      <c r="Q19" s="41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3"/>
      <c r="K25" s="414"/>
      <c r="L25" s="414"/>
      <c r="M25" s="414"/>
      <c r="N25" s="414"/>
      <c r="O25" s="414"/>
      <c r="P25" s="414"/>
      <c r="Q25" s="417"/>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9"/>
      <c r="K26" s="410"/>
      <c r="L26" s="410"/>
      <c r="M26" s="410"/>
      <c r="N26" s="410"/>
      <c r="O26" s="410"/>
      <c r="P26" s="410"/>
      <c r="Q26" s="415"/>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3"/>
      <c r="K32" s="414"/>
      <c r="L32" s="414"/>
      <c r="M32" s="414"/>
      <c r="N32" s="414"/>
      <c r="O32" s="414"/>
      <c r="P32" s="414"/>
      <c r="Q32" s="417"/>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9"/>
      <c r="K33" s="410"/>
      <c r="L33" s="410"/>
      <c r="M33" s="410"/>
      <c r="N33" s="410"/>
      <c r="O33" s="410"/>
      <c r="P33" s="410"/>
      <c r="Q33" s="415"/>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3"/>
      <c r="K39" s="414"/>
      <c r="L39" s="414"/>
      <c r="M39" s="414"/>
      <c r="N39" s="414"/>
      <c r="O39" s="414"/>
      <c r="P39" s="414"/>
      <c r="Q39" s="417"/>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9"/>
      <c r="K40" s="410"/>
      <c r="L40" s="410"/>
      <c r="M40" s="410"/>
      <c r="N40" s="410"/>
      <c r="O40" s="410"/>
      <c r="P40" s="410"/>
      <c r="Q40" s="415"/>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0.95" hidden="1" outlineLevel="1">
      <c r="A59" s="214"/>
      <c r="B59" s="214"/>
      <c r="C59" s="214"/>
      <c r="D59" s="215"/>
      <c r="E59" s="215"/>
      <c r="F59" s="215"/>
      <c r="G59" s="215"/>
      <c r="H59" s="215"/>
      <c r="I59" s="215"/>
      <c r="J59" s="215"/>
      <c r="K59" s="214"/>
      <c r="L59" s="377">
        <f>H54+J54</f>
        <v>0</v>
      </c>
      <c r="M59" s="378"/>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1PKUq98xyL6NBqV0lrHvrPOzP55Leh2MvV6bUrOMxt7ckhIEVI4WTXS22V5nhBtk19nTOnEit8P1szZ66MubUg==" saltValue="x69aiDaYWtz4Boaun8/aGQ=="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8"/>
    <mergeCell ref="J19:Q25"/>
    <mergeCell ref="J26:Q32"/>
    <mergeCell ref="J33:Q39"/>
    <mergeCell ref="J40: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166</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18</v>
      </c>
      <c r="C10" s="454" t="str">
        <f>"←稼働"&amp;F54&amp;"日
 + "&amp;"休暇"&amp;E54&amp;"日"</f>
        <v>←稼働18日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6"/>
      <c r="K14" s="407"/>
      <c r="L14" s="407"/>
      <c r="M14" s="407"/>
      <c r="N14" s="407"/>
      <c r="O14" s="407"/>
      <c r="P14" s="407"/>
      <c r="Q14" s="408"/>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9"/>
      <c r="K15" s="410"/>
      <c r="L15" s="410"/>
      <c r="M15" s="410"/>
      <c r="N15" s="410"/>
      <c r="O15" s="410"/>
      <c r="P15" s="410"/>
      <c r="Q15" s="41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11"/>
      <c r="K16" s="412"/>
      <c r="L16" s="412"/>
      <c r="M16" s="412"/>
      <c r="N16" s="412"/>
      <c r="O16" s="412"/>
      <c r="P16" s="412"/>
      <c r="Q16" s="416"/>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13"/>
      <c r="K21" s="414"/>
      <c r="L21" s="414"/>
      <c r="M21" s="414"/>
      <c r="N21" s="414"/>
      <c r="O21" s="414"/>
      <c r="P21" s="414"/>
      <c r="Q21" s="417"/>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9"/>
      <c r="K22" s="410"/>
      <c r="L22" s="410"/>
      <c r="M22" s="410"/>
      <c r="N22" s="410"/>
      <c r="O22" s="410"/>
      <c r="P22" s="410"/>
      <c r="Q22" s="415"/>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13"/>
      <c r="K28" s="414"/>
      <c r="L28" s="414"/>
      <c r="M28" s="414"/>
      <c r="N28" s="414"/>
      <c r="O28" s="414"/>
      <c r="P28" s="414"/>
      <c r="Q28" s="41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9"/>
      <c r="K29" s="410"/>
      <c r="L29" s="410"/>
      <c r="M29" s="410"/>
      <c r="N29" s="410"/>
      <c r="O29" s="410"/>
      <c r="P29" s="410"/>
      <c r="Q29" s="415"/>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3"/>
      <c r="K35" s="414"/>
      <c r="L35" s="414"/>
      <c r="M35" s="414"/>
      <c r="N35" s="414"/>
      <c r="O35" s="414"/>
      <c r="P35" s="414"/>
      <c r="Q35" s="41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9"/>
      <c r="K36" s="410"/>
      <c r="L36" s="410"/>
      <c r="M36" s="410"/>
      <c r="N36" s="410"/>
      <c r="O36" s="410"/>
      <c r="P36" s="410"/>
      <c r="Q36" s="415"/>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13"/>
      <c r="K42" s="414"/>
      <c r="L42" s="414"/>
      <c r="M42" s="414"/>
      <c r="N42" s="414"/>
      <c r="O42" s="414"/>
      <c r="P42" s="414"/>
      <c r="Q42" s="417"/>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tn+Sk5sTChSOsBsLISdfazoyFK5/TfA8t7kEoheNuB+ateFyBtrn88IqXHNz40lsPMYRg3dxIFQRn8Ghhx1WMQ==" saltValue="sNYYdSHvPHTJlnTmqNXxeg=="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171</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22</v>
      </c>
      <c r="C10" s="454" t="str">
        <f>"←稼働"&amp;F54&amp;"日
 + "&amp;"休暇"&amp;E54&amp;"日"</f>
        <v>←稼働22日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6"/>
      <c r="K18" s="407"/>
      <c r="L18" s="407"/>
      <c r="M18" s="407"/>
      <c r="N18" s="407"/>
      <c r="O18" s="407"/>
      <c r="P18" s="407"/>
      <c r="Q18" s="408"/>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9"/>
      <c r="K19" s="410"/>
      <c r="L19" s="410"/>
      <c r="M19" s="410"/>
      <c r="N19" s="410"/>
      <c r="O19" s="410"/>
      <c r="P19" s="410"/>
      <c r="Q19" s="41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13"/>
      <c r="K25" s="414"/>
      <c r="L25" s="414"/>
      <c r="M25" s="414"/>
      <c r="N25" s="414"/>
      <c r="O25" s="414"/>
      <c r="P25" s="414"/>
      <c r="Q25" s="417"/>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9"/>
      <c r="K26" s="410"/>
      <c r="L26" s="410"/>
      <c r="M26" s="410"/>
      <c r="N26" s="410"/>
      <c r="O26" s="410"/>
      <c r="P26" s="410"/>
      <c r="Q26" s="415"/>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3"/>
      <c r="K32" s="414"/>
      <c r="L32" s="414"/>
      <c r="M32" s="414"/>
      <c r="N32" s="414"/>
      <c r="O32" s="414"/>
      <c r="P32" s="414"/>
      <c r="Q32" s="417"/>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9"/>
      <c r="K33" s="410"/>
      <c r="L33" s="410"/>
      <c r="M33" s="410"/>
      <c r="N33" s="410"/>
      <c r="O33" s="410"/>
      <c r="P33" s="410"/>
      <c r="Q33" s="415"/>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13"/>
      <c r="K39" s="414"/>
      <c r="L39" s="414"/>
      <c r="M39" s="414"/>
      <c r="N39" s="414"/>
      <c r="O39" s="414"/>
      <c r="P39" s="414"/>
      <c r="Q39" s="417"/>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9"/>
      <c r="K40" s="410"/>
      <c r="L40" s="410"/>
      <c r="M40" s="410"/>
      <c r="N40" s="410"/>
      <c r="O40" s="410"/>
      <c r="P40" s="410"/>
      <c r="Q40" s="415"/>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P1nG0SIGFqDMF+bIX/+B79k5ipeKrMyd76cSNSbsI4tFuXvF3MUqHmA/KDmSu40t4be/EuPQbFuJOMeQAMmVw==" saltValue="GOBGgs9MnJbTIU5ajME5Fg=="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8"/>
    <mergeCell ref="J19:Q25"/>
    <mergeCell ref="J26:Q32"/>
    <mergeCell ref="J33:Q39"/>
    <mergeCell ref="J40: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172</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22</v>
      </c>
      <c r="C10" s="454" t="str">
        <f>"←稼働"&amp;F54&amp;"日
 + "&amp;"休暇"&amp;E54&amp;"日"</f>
        <v>←稼働22日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6"/>
      <c r="K16" s="407"/>
      <c r="L16" s="407"/>
      <c r="M16" s="407"/>
      <c r="N16" s="407"/>
      <c r="O16" s="407"/>
      <c r="P16" s="407"/>
      <c r="Q16" s="408"/>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9"/>
      <c r="K17" s="410"/>
      <c r="L17" s="410"/>
      <c r="M17" s="410"/>
      <c r="N17" s="410"/>
      <c r="O17" s="410"/>
      <c r="P17" s="410"/>
      <c r="Q17" s="41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3"/>
      <c r="K23" s="414"/>
      <c r="L23" s="414"/>
      <c r="M23" s="414"/>
      <c r="N23" s="414"/>
      <c r="O23" s="414"/>
      <c r="P23" s="414"/>
      <c r="Q23" s="417"/>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9"/>
      <c r="K24" s="410"/>
      <c r="L24" s="410"/>
      <c r="M24" s="410"/>
      <c r="N24" s="410"/>
      <c r="O24" s="410"/>
      <c r="P24" s="410"/>
      <c r="Q24" s="415"/>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13"/>
      <c r="K30" s="414"/>
      <c r="L30" s="414"/>
      <c r="M30" s="414"/>
      <c r="N30" s="414"/>
      <c r="O30" s="414"/>
      <c r="P30" s="414"/>
      <c r="Q30" s="417"/>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9"/>
      <c r="K31" s="410"/>
      <c r="L31" s="410"/>
      <c r="M31" s="410"/>
      <c r="N31" s="410"/>
      <c r="O31" s="410"/>
      <c r="P31" s="410"/>
      <c r="Q31" s="415"/>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13"/>
      <c r="K37" s="414"/>
      <c r="L37" s="414"/>
      <c r="M37" s="414"/>
      <c r="N37" s="414"/>
      <c r="O37" s="414"/>
      <c r="P37" s="414"/>
      <c r="Q37" s="417"/>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9"/>
      <c r="K38" s="410"/>
      <c r="L38" s="410"/>
      <c r="M38" s="410"/>
      <c r="N38" s="410"/>
      <c r="O38" s="410"/>
      <c r="P38" s="410"/>
      <c r="Q38" s="415"/>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V6UGxg9bbY26Y6uFfyyOdD7lmrtygVZerf+b9CduXIOXRXg2AeNN1QMf1LTijGAj2lHqQiE2xX/0wz3T5HMZw==" saltValue="sp3gadmR7LckzezqViJ7Ow=="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6"/>
    <mergeCell ref="J17:Q23"/>
    <mergeCell ref="J24:Q30"/>
    <mergeCell ref="J31:Q37"/>
    <mergeCell ref="J38: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173</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20</v>
      </c>
      <c r="C10" s="454" t="str">
        <f>"←稼働"&amp;F54&amp;"日
 + "&amp;"休暇"&amp;E54&amp;"日"</f>
        <v>←稼働20日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9"/>
      <c r="K14" s="410"/>
      <c r="L14" s="410"/>
      <c r="M14" s="410"/>
      <c r="N14" s="410"/>
      <c r="O14" s="410"/>
      <c r="P14" s="410"/>
      <c r="Q14" s="41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11"/>
      <c r="K15" s="412"/>
      <c r="L15" s="412"/>
      <c r="M15" s="412"/>
      <c r="N15" s="412"/>
      <c r="O15" s="412"/>
      <c r="P15" s="412"/>
      <c r="Q15" s="416"/>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11"/>
      <c r="K16" s="412"/>
      <c r="L16" s="412"/>
      <c r="M16" s="412"/>
      <c r="N16" s="412"/>
      <c r="O16" s="412"/>
      <c r="P16" s="412"/>
      <c r="Q16" s="416"/>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13"/>
      <c r="K20" s="414"/>
      <c r="L20" s="414"/>
      <c r="M20" s="414"/>
      <c r="N20" s="414"/>
      <c r="O20" s="414"/>
      <c r="P20" s="414"/>
      <c r="Q20" s="41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9"/>
      <c r="K21" s="410"/>
      <c r="L21" s="410"/>
      <c r="M21" s="410"/>
      <c r="N21" s="410"/>
      <c r="O21" s="410"/>
      <c r="P21" s="410"/>
      <c r="Q21" s="415"/>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3"/>
      <c r="K27" s="414"/>
      <c r="L27" s="414"/>
      <c r="M27" s="414"/>
      <c r="N27" s="414"/>
      <c r="O27" s="414"/>
      <c r="P27" s="414"/>
      <c r="Q27" s="41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9"/>
      <c r="K28" s="410"/>
      <c r="L28" s="410"/>
      <c r="M28" s="410"/>
      <c r="N28" s="410"/>
      <c r="O28" s="410"/>
      <c r="P28" s="410"/>
      <c r="Q28" s="415"/>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3"/>
      <c r="K34" s="414"/>
      <c r="L34" s="414"/>
      <c r="M34" s="414"/>
      <c r="N34" s="414"/>
      <c r="O34" s="414"/>
      <c r="P34" s="414"/>
      <c r="Q34" s="417"/>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9"/>
      <c r="K35" s="410"/>
      <c r="L35" s="410"/>
      <c r="M35" s="410"/>
      <c r="N35" s="410"/>
      <c r="O35" s="410"/>
      <c r="P35" s="410"/>
      <c r="Q35" s="415"/>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13"/>
      <c r="K41" s="414"/>
      <c r="L41" s="414"/>
      <c r="M41" s="414"/>
      <c r="N41" s="414"/>
      <c r="O41" s="414"/>
      <c r="P41" s="414"/>
      <c r="Q41" s="417"/>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9"/>
      <c r="K42" s="410"/>
      <c r="L42" s="410"/>
      <c r="M42" s="410"/>
      <c r="N42" s="410"/>
      <c r="O42" s="410"/>
      <c r="P42" s="410"/>
      <c r="Q42" s="415"/>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hyNmZ/CDWBNwKFMU6sy3VM8yRqmea6OFodhqrCt4eWcpRl6jduNun7zutEB5LsWiwNWKo1EgNn9OsCvXDmfyA==" saltValue="GSkJyYB5eQrUX89ngYUgIA==" spinCount="100000" sheet="1" formatRows="0" selectLockedCells="1"/>
  <dataConsolidate/>
  <mergeCells count="11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4:Q20"/>
    <mergeCell ref="J21:Q27"/>
    <mergeCell ref="J28:Q34"/>
    <mergeCell ref="J35:Q41"/>
    <mergeCell ref="J42: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174</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19</v>
      </c>
      <c r="C10" s="454" t="str">
        <f>"←稼働"&amp;F54&amp;"日
 + "&amp;"休暇"&amp;E54&amp;"日"</f>
        <v>←稼働19日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6"/>
      <c r="K17" s="407"/>
      <c r="L17" s="407"/>
      <c r="M17" s="407"/>
      <c r="N17" s="407"/>
      <c r="O17" s="407"/>
      <c r="P17" s="407"/>
      <c r="Q17" s="408"/>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9"/>
      <c r="K18" s="410"/>
      <c r="L18" s="410"/>
      <c r="M18" s="410"/>
      <c r="N18" s="410"/>
      <c r="O18" s="410"/>
      <c r="P18" s="410"/>
      <c r="Q18" s="41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3"/>
      <c r="K24" s="414"/>
      <c r="L24" s="414"/>
      <c r="M24" s="414"/>
      <c r="N24" s="414"/>
      <c r="O24" s="414"/>
      <c r="P24" s="414"/>
      <c r="Q24" s="417"/>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9"/>
      <c r="K25" s="410"/>
      <c r="L25" s="410"/>
      <c r="M25" s="410"/>
      <c r="N25" s="410"/>
      <c r="O25" s="410"/>
      <c r="P25" s="410"/>
      <c r="Q25" s="415"/>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3"/>
      <c r="K31" s="414"/>
      <c r="L31" s="414"/>
      <c r="M31" s="414"/>
      <c r="N31" s="414"/>
      <c r="O31" s="414"/>
      <c r="P31" s="414"/>
      <c r="Q31" s="417"/>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9"/>
      <c r="K32" s="410"/>
      <c r="L32" s="410"/>
      <c r="M32" s="410"/>
      <c r="N32" s="410"/>
      <c r="O32" s="410"/>
      <c r="P32" s="410"/>
      <c r="Q32" s="415"/>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3"/>
      <c r="K38" s="414"/>
      <c r="L38" s="414"/>
      <c r="M38" s="414"/>
      <c r="N38" s="414"/>
      <c r="O38" s="414"/>
      <c r="P38" s="414"/>
      <c r="Q38" s="417"/>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9"/>
      <c r="K39" s="410"/>
      <c r="L39" s="410"/>
      <c r="M39" s="410"/>
      <c r="N39" s="410"/>
      <c r="O39" s="410"/>
      <c r="P39" s="410"/>
      <c r="Q39" s="415"/>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4BhANEcRLm5uipQkKkS6AR5c5RaKpwh5XIlLZ9wfZPr5neam0jo3MQnJir0X/rIwqd6NbYnzZqAd3BCzYVA93w==" saltValue="ncj+kjsa0qB91OIfG0D6qw=="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7"/>
    <mergeCell ref="J18:Q24"/>
    <mergeCell ref="J25:Q31"/>
    <mergeCell ref="J32:Q38"/>
    <mergeCell ref="J39: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175</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21</v>
      </c>
      <c r="C10" s="454" t="str">
        <f>"←稼働"&amp;F54&amp;"日
 + "&amp;"休暇"&amp;E54&amp;"日"</f>
        <v>←稼働21日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6"/>
      <c r="K15" s="407"/>
      <c r="L15" s="407"/>
      <c r="M15" s="407"/>
      <c r="N15" s="407"/>
      <c r="O15" s="407"/>
      <c r="P15" s="407"/>
      <c r="Q15" s="408"/>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9"/>
      <c r="K16" s="410"/>
      <c r="L16" s="410"/>
      <c r="M16" s="410"/>
      <c r="N16" s="410"/>
      <c r="O16" s="410"/>
      <c r="P16" s="410"/>
      <c r="Q16" s="41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11"/>
      <c r="K17" s="412"/>
      <c r="L17" s="412"/>
      <c r="M17" s="412"/>
      <c r="N17" s="412"/>
      <c r="O17" s="412"/>
      <c r="P17" s="412"/>
      <c r="Q17" s="416"/>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11"/>
      <c r="K18" s="412"/>
      <c r="L18" s="412"/>
      <c r="M18" s="412"/>
      <c r="N18" s="412"/>
      <c r="O18" s="412"/>
      <c r="P18" s="412"/>
      <c r="Q18" s="416"/>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13"/>
      <c r="K22" s="414"/>
      <c r="L22" s="414"/>
      <c r="M22" s="414"/>
      <c r="N22" s="414"/>
      <c r="O22" s="414"/>
      <c r="P22" s="414"/>
      <c r="Q22" s="417"/>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9"/>
      <c r="K23" s="410"/>
      <c r="L23" s="410"/>
      <c r="M23" s="410"/>
      <c r="N23" s="410"/>
      <c r="O23" s="410"/>
      <c r="P23" s="410"/>
      <c r="Q23" s="415"/>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13"/>
      <c r="K29" s="414"/>
      <c r="L29" s="414"/>
      <c r="M29" s="414"/>
      <c r="N29" s="414"/>
      <c r="O29" s="414"/>
      <c r="P29" s="414"/>
      <c r="Q29" s="417"/>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9"/>
      <c r="K30" s="410"/>
      <c r="L30" s="410"/>
      <c r="M30" s="410"/>
      <c r="N30" s="410"/>
      <c r="O30" s="410"/>
      <c r="P30" s="410"/>
      <c r="Q30" s="415"/>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13"/>
      <c r="K36" s="414"/>
      <c r="L36" s="414"/>
      <c r="M36" s="414"/>
      <c r="N36" s="414"/>
      <c r="O36" s="414"/>
      <c r="P36" s="414"/>
      <c r="Q36" s="41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9"/>
      <c r="K37" s="410"/>
      <c r="L37" s="410"/>
      <c r="M37" s="410"/>
      <c r="N37" s="410"/>
      <c r="O37" s="410"/>
      <c r="P37" s="410"/>
      <c r="Q37" s="415"/>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9Jwh0Sb+zAWaVFFo+rwLnUJB9GJwmI63XBIBiek19sUQGW3msDt3ce+0oOSo9ru3aBg7m+k2/WOxVgywtMXsA==" saltValue="hVAXd0f8/WpIofgQ4mZyMw=="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5"/>
    <mergeCell ref="J16:Q22"/>
    <mergeCell ref="J23:Q29"/>
    <mergeCell ref="J30:Q36"/>
    <mergeCell ref="J37: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176</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19</v>
      </c>
      <c r="C10" s="454" t="str">
        <f>"←稼働"&amp;F54&amp;"日
 + "&amp;"休暇"&amp;E54&amp;"日"</f>
        <v>←稼働19日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3"/>
      <c r="K17" s="404"/>
      <c r="L17" s="404"/>
      <c r="M17" s="404"/>
      <c r="N17" s="404"/>
      <c r="O17" s="404"/>
      <c r="P17" s="404"/>
      <c r="Q17" s="40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03"/>
      <c r="K18" s="404"/>
      <c r="L18" s="404"/>
      <c r="M18" s="404"/>
      <c r="N18" s="404"/>
      <c r="O18" s="404"/>
      <c r="P18" s="404"/>
      <c r="Q18" s="40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6"/>
      <c r="K19" s="407"/>
      <c r="L19" s="407"/>
      <c r="M19" s="407"/>
      <c r="N19" s="407"/>
      <c r="O19" s="407"/>
      <c r="P19" s="407"/>
      <c r="Q19" s="408"/>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9"/>
      <c r="K20" s="410"/>
      <c r="L20" s="410"/>
      <c r="M20" s="410"/>
      <c r="N20" s="410"/>
      <c r="O20" s="410"/>
      <c r="P20" s="410"/>
      <c r="Q20" s="415"/>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11"/>
      <c r="K24" s="412"/>
      <c r="L24" s="412"/>
      <c r="M24" s="412"/>
      <c r="N24" s="412"/>
      <c r="O24" s="412"/>
      <c r="P24" s="412"/>
      <c r="Q24" s="416"/>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11"/>
      <c r="K25" s="412"/>
      <c r="L25" s="412"/>
      <c r="M25" s="412"/>
      <c r="N25" s="412"/>
      <c r="O25" s="412"/>
      <c r="P25" s="412"/>
      <c r="Q25" s="416"/>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13"/>
      <c r="K26" s="414"/>
      <c r="L26" s="414"/>
      <c r="M26" s="414"/>
      <c r="N26" s="414"/>
      <c r="O26" s="414"/>
      <c r="P26" s="414"/>
      <c r="Q26" s="417"/>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9"/>
      <c r="K27" s="410"/>
      <c r="L27" s="410"/>
      <c r="M27" s="410"/>
      <c r="N27" s="410"/>
      <c r="O27" s="410"/>
      <c r="P27" s="410"/>
      <c r="Q27" s="415"/>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11"/>
      <c r="K31" s="412"/>
      <c r="L31" s="412"/>
      <c r="M31" s="412"/>
      <c r="N31" s="412"/>
      <c r="O31" s="412"/>
      <c r="P31" s="412"/>
      <c r="Q31" s="416"/>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11"/>
      <c r="K32" s="412"/>
      <c r="L32" s="412"/>
      <c r="M32" s="412"/>
      <c r="N32" s="412"/>
      <c r="O32" s="412"/>
      <c r="P32" s="412"/>
      <c r="Q32" s="416"/>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13"/>
      <c r="K33" s="414"/>
      <c r="L33" s="414"/>
      <c r="M33" s="414"/>
      <c r="N33" s="414"/>
      <c r="O33" s="414"/>
      <c r="P33" s="414"/>
      <c r="Q33" s="417"/>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9"/>
      <c r="K34" s="410"/>
      <c r="L34" s="410"/>
      <c r="M34" s="410"/>
      <c r="N34" s="410"/>
      <c r="O34" s="410"/>
      <c r="P34" s="410"/>
      <c r="Q34" s="415"/>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11"/>
      <c r="K38" s="412"/>
      <c r="L38" s="412"/>
      <c r="M38" s="412"/>
      <c r="N38" s="412"/>
      <c r="O38" s="412"/>
      <c r="P38" s="412"/>
      <c r="Q38" s="416"/>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11"/>
      <c r="K39" s="412"/>
      <c r="L39" s="412"/>
      <c r="M39" s="412"/>
      <c r="N39" s="412"/>
      <c r="O39" s="412"/>
      <c r="P39" s="412"/>
      <c r="Q39" s="416"/>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13"/>
      <c r="K40" s="414"/>
      <c r="L40" s="414"/>
      <c r="M40" s="414"/>
      <c r="N40" s="414"/>
      <c r="O40" s="414"/>
      <c r="P40" s="414"/>
      <c r="Q40" s="417"/>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9"/>
      <c r="K41" s="410"/>
      <c r="L41" s="410"/>
      <c r="M41" s="410"/>
      <c r="N41" s="410"/>
      <c r="O41" s="410"/>
      <c r="P41" s="410"/>
      <c r="Q41" s="415"/>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3mnZZxEGwrZDuTLu2FsVhQ9/6StI1qlfAkQqw46mOU1N3QaHfk2i7amLzTf9iYgBOjwoJGTLuMuR0um4sNTXgQ==" saltValue="Mtf7pE31ZvJWY0/FxhmnBw=="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9"/>
    <mergeCell ref="J20:Q26"/>
    <mergeCell ref="J27:Q33"/>
    <mergeCell ref="J34:Q40"/>
    <mergeCell ref="J41: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66" t="s">
        <v>177</v>
      </c>
      <c r="B1" s="467"/>
      <c r="C1" s="467"/>
      <c r="D1" s="467"/>
      <c r="E1" s="467"/>
      <c r="F1" s="468" t="s">
        <v>105</v>
      </c>
      <c r="G1" s="469"/>
      <c r="H1" s="469"/>
      <c r="I1" s="470" t="str">
        <f>IF(AI1="エラーなし","-","コメント(S列)をご確認ください。")</f>
        <v>コメント(S列)をご確認ください。</v>
      </c>
      <c r="J1" s="471"/>
      <c r="K1" s="471"/>
      <c r="L1" s="471"/>
      <c r="M1" s="471"/>
      <c r="N1" s="29" t="str">
        <f>IF($F$1="委託業務従事日誌","契約管理番号：","事業番号：")</f>
        <v>契約管理番号：</v>
      </c>
      <c r="O1" s="472" t="s">
        <v>151</v>
      </c>
      <c r="P1" s="473"/>
      <c r="Q1" s="10" t="str">
        <f>IF($F$1="委託業務従事日誌","別紙７","")</f>
        <v>別紙７</v>
      </c>
      <c r="R1" s="474" t="s">
        <v>46</v>
      </c>
      <c r="S1" s="326" t="s">
        <v>89</v>
      </c>
      <c r="T1" s="94"/>
      <c r="U1" s="71"/>
      <c r="V1" s="71"/>
      <c r="W1" s="71"/>
      <c r="X1" s="71"/>
      <c r="Y1" s="458" t="s">
        <v>72</v>
      </c>
      <c r="Z1" s="458" t="s">
        <v>73</v>
      </c>
      <c r="AA1" s="458" t="s">
        <v>74</v>
      </c>
      <c r="AB1" s="458" t="s">
        <v>75</v>
      </c>
      <c r="AC1" s="458" t="s">
        <v>78</v>
      </c>
      <c r="AD1" s="458" t="s">
        <v>76</v>
      </c>
      <c r="AE1" s="458" t="s">
        <v>77</v>
      </c>
      <c r="AF1" s="458" t="s">
        <v>181</v>
      </c>
      <c r="AG1" s="458"/>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60" t="s">
        <v>161</v>
      </c>
      <c r="B2" s="461"/>
      <c r="C2" s="461"/>
      <c r="D2" s="461"/>
      <c r="E2" s="461"/>
      <c r="F2" s="461"/>
      <c r="G2" s="461"/>
      <c r="H2" s="91"/>
      <c r="I2" s="92"/>
      <c r="J2" s="92"/>
      <c r="K2" s="92"/>
      <c r="L2" s="92"/>
      <c r="M2" s="92"/>
      <c r="N2" s="92"/>
      <c r="O2" s="92"/>
      <c r="P2" s="92" t="s">
        <v>160</v>
      </c>
      <c r="Q2" s="70"/>
      <c r="R2" s="475"/>
      <c r="S2" s="327" t="str" cm="1">
        <f t="array" ref="S2">IF(AND(AI2="○",AI3="○"),"○",_xlfn.IFS(AI2="○","",AI2="✕","✕　"&amp;AJ2&amp;"　　")&amp;_xlfn.IFS(AI3="○","",AI3="✕","✕　"&amp;AJ3))</f>
        <v>○</v>
      </c>
      <c r="T2" s="71"/>
      <c r="W2" s="71"/>
      <c r="X2" s="71"/>
      <c r="Y2" s="458"/>
      <c r="Z2" s="458"/>
      <c r="AA2" s="458"/>
      <c r="AB2" s="458"/>
      <c r="AC2" s="458"/>
      <c r="AD2" s="458"/>
      <c r="AE2" s="458"/>
      <c r="AF2" s="458"/>
      <c r="AG2" s="459"/>
      <c r="AH2" s="166" t="s">
        <v>29</v>
      </c>
      <c r="AI2" s="167" t="str">
        <f>IF(A1="","✕","○")</f>
        <v>○</v>
      </c>
      <c r="AJ2" s="69" t="s">
        <v>39</v>
      </c>
    </row>
    <row r="3" spans="1:108" ht="17.149999999999999" customHeight="1" thickBot="1">
      <c r="A3" s="462" t="str">
        <f>IF($F$1="委託業務従事日誌","委託業務の名称：","補助事業の名称：")</f>
        <v>委託業務の名称：</v>
      </c>
      <c r="B3" s="463"/>
      <c r="C3" s="463"/>
      <c r="D3" s="463"/>
      <c r="E3" s="425" t="s">
        <v>124</v>
      </c>
      <c r="F3" s="426"/>
      <c r="G3" s="426"/>
      <c r="H3" s="426"/>
      <c r="I3" s="426"/>
      <c r="J3" s="426"/>
      <c r="K3" s="426"/>
      <c r="L3" s="426"/>
      <c r="M3" s="426"/>
      <c r="N3" s="426"/>
      <c r="O3" s="426"/>
      <c r="P3" s="426"/>
      <c r="Q3" s="88"/>
      <c r="R3" s="475"/>
      <c r="S3" s="327" t="str" cm="1">
        <f t="array" ref="S3">IF(AND(AI4="○",AI5="○"),"○",_xlfn.IFS(AI4="○","",AI4="✕","✕　"&amp;AJ4&amp;"　　")&amp;_xlfn.IFS(AI5="○","",AI5="✕","✕　"&amp;AJ5))</f>
        <v>✕　“他のNEDO事業有無”が未選択。　　✕　“他の公的事業有無”が未選択。</v>
      </c>
      <c r="T3" s="71"/>
      <c r="W3" s="71"/>
      <c r="X3" s="71"/>
      <c r="Y3" s="458"/>
      <c r="Z3" s="458"/>
      <c r="AA3" s="458"/>
      <c r="AB3" s="458"/>
      <c r="AC3" s="458"/>
      <c r="AD3" s="458"/>
      <c r="AE3" s="458"/>
      <c r="AF3" s="458"/>
      <c r="AG3" s="459"/>
      <c r="AH3" s="168" t="s">
        <v>28</v>
      </c>
      <c r="AI3" s="169" t="str">
        <f>IF(O1="","✕","○")</f>
        <v>○</v>
      </c>
      <c r="AJ3" s="69" t="s">
        <v>34</v>
      </c>
      <c r="AO3" s="155" t="s">
        <v>109</v>
      </c>
      <c r="AP3" s="157" t="s">
        <v>108</v>
      </c>
      <c r="AQ3" s="3"/>
      <c r="AR3" s="3"/>
      <c r="AS3" s="3"/>
    </row>
    <row r="4" spans="1:108" ht="17.149999999999999" customHeight="1" thickBot="1">
      <c r="A4" s="464"/>
      <c r="B4" s="465"/>
      <c r="C4" s="465"/>
      <c r="D4" s="465"/>
      <c r="E4" s="425" t="s">
        <v>123</v>
      </c>
      <c r="F4" s="426"/>
      <c r="G4" s="426"/>
      <c r="H4" s="426"/>
      <c r="I4" s="426"/>
      <c r="J4" s="426"/>
      <c r="K4" s="426"/>
      <c r="L4" s="426"/>
      <c r="M4" s="426"/>
      <c r="N4" s="426"/>
      <c r="O4" s="426"/>
      <c r="P4" s="426"/>
      <c r="Q4" s="88"/>
      <c r="S4" s="327" t="str">
        <f>IF(COUNTA(E3:P5)&gt;=1,"○","✕ "&amp;AJ6)</f>
        <v>○</v>
      </c>
      <c r="T4" s="71"/>
      <c r="W4" s="71"/>
      <c r="X4" s="71"/>
      <c r="Y4" s="458"/>
      <c r="Z4" s="458"/>
      <c r="AA4" s="458"/>
      <c r="AB4" s="458"/>
      <c r="AC4" s="458"/>
      <c r="AD4" s="458"/>
      <c r="AE4" s="458"/>
      <c r="AF4" s="458"/>
      <c r="AG4" s="459"/>
      <c r="AH4" s="168" t="s">
        <v>27</v>
      </c>
      <c r="AI4" s="169" t="str" cm="1">
        <f t="array" ref="AI4">_xlfn.IFS(H2="あり","○",H2="なし","○",TRUE,"✕")</f>
        <v>✕</v>
      </c>
      <c r="AJ4" s="69" t="s">
        <v>35</v>
      </c>
      <c r="AO4" s="156">
        <f>I9</f>
        <v>0</v>
      </c>
      <c r="AP4" s="158" t="e">
        <f>VLOOKUP($AO$4,$AO$11:$AS$19,2,)</f>
        <v>#N/A</v>
      </c>
      <c r="AQ4" s="3"/>
      <c r="AR4" s="3"/>
      <c r="AS4" s="3"/>
    </row>
    <row r="5" spans="1:108" ht="17.149999999999999" customHeight="1">
      <c r="A5" s="464"/>
      <c r="B5" s="465"/>
      <c r="C5" s="465"/>
      <c r="D5" s="465"/>
      <c r="E5" s="425" t="s">
        <v>152</v>
      </c>
      <c r="F5" s="426"/>
      <c r="G5" s="426"/>
      <c r="H5" s="426"/>
      <c r="I5" s="426"/>
      <c r="J5" s="426"/>
      <c r="K5" s="426"/>
      <c r="L5" s="426"/>
      <c r="M5" s="426"/>
      <c r="N5" s="426"/>
      <c r="O5" s="426"/>
      <c r="P5" s="426"/>
      <c r="Q5" s="88"/>
      <c r="R5" s="73"/>
      <c r="S5" s="327"/>
      <c r="T5" s="71"/>
      <c r="U5" s="24"/>
      <c r="V5" s="24"/>
      <c r="W5" s="71"/>
      <c r="X5" s="71"/>
      <c r="Y5" s="458"/>
      <c r="Z5" s="458"/>
      <c r="AA5" s="458"/>
      <c r="AB5" s="458"/>
      <c r="AC5" s="458"/>
      <c r="AD5" s="458"/>
      <c r="AE5" s="458"/>
      <c r="AF5" s="458"/>
      <c r="AG5" s="459"/>
      <c r="AH5" s="168" t="s">
        <v>26</v>
      </c>
      <c r="AI5" s="169" t="str" cm="1">
        <f t="array" ref="AI5">_xlfn.IFS(Q2="あり","○",Q2="なし","○",TRUE,"✕")</f>
        <v>✕</v>
      </c>
      <c r="AJ5" s="69" t="s">
        <v>90</v>
      </c>
      <c r="AO5" s="145"/>
      <c r="AP5" s="159" t="e">
        <f>VLOOKUP($AO$4,$AO$11:$AS$19,3,)</f>
        <v>#N/A</v>
      </c>
      <c r="AQ5" s="3"/>
      <c r="AR5" s="3"/>
      <c r="AS5" s="3"/>
    </row>
    <row r="6" spans="1:108" ht="17.149999999999999" customHeight="1">
      <c r="A6" s="462" t="str">
        <f>IF($F$1="委託業務従事日誌","再委託等項目：","委託・共同研究項目：")</f>
        <v>再委託等項目：</v>
      </c>
      <c r="B6" s="463"/>
      <c r="C6" s="463"/>
      <c r="D6" s="463"/>
      <c r="E6" s="425" t="s">
        <v>12</v>
      </c>
      <c r="F6" s="426"/>
      <c r="G6" s="426"/>
      <c r="H6" s="426"/>
      <c r="I6" s="426"/>
      <c r="J6" s="426"/>
      <c r="K6" s="426"/>
      <c r="L6" s="426"/>
      <c r="M6" s="426"/>
      <c r="N6" s="426"/>
      <c r="O6" s="426"/>
      <c r="P6" s="426"/>
      <c r="Q6" s="88"/>
      <c r="S6" s="327"/>
      <c r="T6" s="71"/>
      <c r="W6" s="71"/>
      <c r="X6" s="71"/>
      <c r="Y6" s="458"/>
      <c r="Z6" s="458"/>
      <c r="AA6" s="458"/>
      <c r="AB6" s="458"/>
      <c r="AC6" s="458"/>
      <c r="AD6" s="458"/>
      <c r="AE6" s="458"/>
      <c r="AF6" s="458"/>
      <c r="AG6" s="459"/>
      <c r="AH6" s="168" t="s">
        <v>25</v>
      </c>
      <c r="AI6" s="169" t="str">
        <f>IF(COUNTA(E3:P5)&gt;=1,"○","✕")</f>
        <v>○</v>
      </c>
      <c r="AJ6" s="69" t="s">
        <v>36</v>
      </c>
      <c r="AO6" s="145"/>
      <c r="AP6" s="159" t="e">
        <f>VLOOKUP($AO$4,$AO$11:$AS$19,4,)</f>
        <v>#N/A</v>
      </c>
      <c r="AQ6" s="3"/>
      <c r="AR6" s="3"/>
      <c r="AS6" s="3"/>
    </row>
    <row r="7" spans="1:108" ht="17.149999999999999" customHeight="1" thickBot="1">
      <c r="A7" s="87"/>
      <c r="B7" s="93"/>
      <c r="C7" s="463" t="str">
        <f>IF($F$1="委託業務従事日誌","委託先等名称：","補助先等名称：")</f>
        <v>委託先等名称：</v>
      </c>
      <c r="D7" s="428"/>
      <c r="E7" s="425" t="s">
        <v>121</v>
      </c>
      <c r="F7" s="426"/>
      <c r="G7" s="426"/>
      <c r="H7" s="426"/>
      <c r="I7" s="426"/>
      <c r="J7" s="426"/>
      <c r="K7" s="426"/>
      <c r="L7" s="426"/>
      <c r="M7" s="426"/>
      <c r="N7" s="426"/>
      <c r="O7" s="426"/>
      <c r="P7" s="426"/>
      <c r="Q7" s="88"/>
      <c r="R7" s="72" t="s">
        <v>45</v>
      </c>
      <c r="S7" s="327" t="str" cm="1">
        <f t="array" ref="S7">IF(COUNTA(E7)&gt;=1,_xlfn.IFS(E7=" ","✕"&amp;AJ7,E7="　","✕"&amp;AJ7,TRUE,"○"),"✕"&amp;AJ7)</f>
        <v>○</v>
      </c>
      <c r="T7" s="71"/>
      <c r="U7" s="25"/>
      <c r="V7" s="25"/>
      <c r="W7" s="71"/>
      <c r="X7" s="71"/>
      <c r="Y7" s="458"/>
      <c r="Z7" s="458"/>
      <c r="AA7" s="458"/>
      <c r="AB7" s="458"/>
      <c r="AC7" s="458"/>
      <c r="AD7" s="458"/>
      <c r="AE7" s="458"/>
      <c r="AF7" s="458"/>
      <c r="AG7" s="459"/>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27" t="s">
        <v>70</v>
      </c>
      <c r="D8" s="428"/>
      <c r="E8" s="447" t="s">
        <v>159</v>
      </c>
      <c r="F8" s="448"/>
      <c r="G8" s="448"/>
      <c r="H8" s="448"/>
      <c r="I8" s="449"/>
      <c r="J8" s="449"/>
      <c r="K8" s="45"/>
      <c r="L8" s="45"/>
      <c r="M8" s="45" t="str">
        <f>IF($F$1="委託業務従事日誌","業務管理者等","主任研究者等")&amp;"　所属："</f>
        <v>業務管理者等　所属：</v>
      </c>
      <c r="N8" s="447" t="s">
        <v>125</v>
      </c>
      <c r="O8" s="448"/>
      <c r="P8" s="448"/>
      <c r="Q8" s="89"/>
      <c r="R8" s="72" t="s">
        <v>45</v>
      </c>
      <c r="S8" s="327" t="str" cm="1">
        <f t="array" ref="S8">_xlfn.IFS(AND(COUNTA(E8)&gt;=1,COUNTA(N8)&gt;=1,COUNTA(I8)&gt;=1),"○",TRUE,IF(COUNTA(E8)&gt;=1,"","✕ "&amp;AJ8&amp;" ")&amp;IF(COUNTA(N8)&gt;=1,"","✕ "&amp;AJ10)&amp;IF(COUNTA(I8)&gt;=1,"","✕ "&amp;AJ23))</f>
        <v>✕ “雇用形態”が未入力。</v>
      </c>
      <c r="T8" s="71"/>
      <c r="W8" s="71"/>
      <c r="X8" s="71"/>
      <c r="Y8" s="458"/>
      <c r="Z8" s="458"/>
      <c r="AA8" s="458"/>
      <c r="AB8" s="458"/>
      <c r="AC8" s="458"/>
      <c r="AD8" s="458"/>
      <c r="AE8" s="458"/>
      <c r="AF8" s="458"/>
      <c r="AG8" s="459"/>
      <c r="AH8" s="170" t="s">
        <v>92</v>
      </c>
      <c r="AI8" s="169" t="str">
        <f>IF(COUNTA(E8)&gt;=1,"○","✕")</f>
        <v>○</v>
      </c>
      <c r="AJ8" s="69" t="s">
        <v>91</v>
      </c>
      <c r="AO8" s="145"/>
      <c r="AP8" s="176"/>
      <c r="AQ8" s="3"/>
      <c r="AR8" s="3"/>
      <c r="AS8" s="3"/>
    </row>
    <row r="9" spans="1:108" ht="21.05" customHeight="1">
      <c r="A9" s="450" t="s">
        <v>102</v>
      </c>
      <c r="B9" s="143"/>
      <c r="C9" s="96"/>
      <c r="D9" s="95" t="s">
        <v>3</v>
      </c>
      <c r="E9" s="447" t="s">
        <v>155</v>
      </c>
      <c r="F9" s="447"/>
      <c r="G9" s="447"/>
      <c r="H9" s="447"/>
      <c r="I9" s="452"/>
      <c r="J9" s="453"/>
      <c r="K9" s="44"/>
      <c r="L9" s="44"/>
      <c r="M9" s="309" t="s">
        <v>6</v>
      </c>
      <c r="N9" s="447" t="s">
        <v>122</v>
      </c>
      <c r="O9" s="448"/>
      <c r="P9" s="448"/>
      <c r="Q9" s="89"/>
      <c r="R9" s="72" t="s">
        <v>45</v>
      </c>
      <c r="S9" s="327" t="str" cm="1">
        <f t="array" ref="S9">_xlfn.IFS(AND(COUNTA(E9)&gt;=1,COUNTA(N9)&gt;=1,COUNTA(I9)&gt;=1),"○",TRUE,IF(COUNTA(E9)&gt;=1,"","✕ "&amp;AJ9&amp;" ")&amp;IF(COUNTA(N9)&gt;=1,"","✕ "&amp;AJ11)&amp;IF(COUNTA(I9)&gt;=1,"","✕ "&amp;AJ22))</f>
        <v>✕ “勤務体系”が未入力。</v>
      </c>
      <c r="T9" s="71"/>
      <c r="W9" s="71"/>
      <c r="X9" s="71"/>
      <c r="Y9" s="458"/>
      <c r="Z9" s="458"/>
      <c r="AA9" s="458"/>
      <c r="AB9" s="458"/>
      <c r="AC9" s="458"/>
      <c r="AD9" s="458"/>
      <c r="AE9" s="458"/>
      <c r="AF9" s="458"/>
      <c r="AG9" s="459"/>
      <c r="AH9" s="168" t="s">
        <v>94</v>
      </c>
      <c r="AI9" s="169" t="str">
        <f>IF(COUNTA(E9)&gt;=1,"○","✕")</f>
        <v>○</v>
      </c>
      <c r="AJ9" s="69" t="s">
        <v>93</v>
      </c>
      <c r="AO9" s="145"/>
      <c r="AP9" s="144"/>
      <c r="AQ9" s="3"/>
      <c r="AR9" s="3"/>
      <c r="AS9" s="3"/>
    </row>
    <row r="10" spans="1:108" ht="29.95" customHeight="1" thickBot="1">
      <c r="A10" s="451"/>
      <c r="B10" s="61">
        <f>COUNTIF($B$13:$B$43,"月")+COUNTIF($B$13:$B$43,"火")+COUNTIF($B$13:$B$43,"水")+COUNTIF($B$13:$B$43,"木")+COUNTIF($B$13:$B$43,"金")+COUNTIF($B$13:$B$43,"土")+COUNTIF($B$13:$B$43,"日")-COUNTIF($C$13:$C$43,"休日")-COUNTIF($C$13:$C$43,"休日出勤")-COUNTIF($C$13:$C$43,"振休")-COUNTIF($C$13:$C$43,"代休")</f>
        <v>23</v>
      </c>
      <c r="C10" s="454" t="str">
        <f>"←稼働"&amp;F54&amp;"日
 + "&amp;"休暇"&amp;E54&amp;"日"</f>
        <v>←稼働23日
 + 休暇0日</v>
      </c>
      <c r="D10" s="455"/>
      <c r="E10" s="456" t="str">
        <f>IF(OR(I9="管理職/高プロ",I9="固定残業代有",I9="(大学・国研等)管理職/高プロ"),"所定労働時間                                                                                                                                                                                              (hh:mm/日)","")</f>
        <v/>
      </c>
      <c r="F10" s="457"/>
      <c r="G10" s="311"/>
      <c r="H10" s="429" t="str" cm="1">
        <f t="array" ref="H10">_xlfn.IFS(OR(N54="管理職",N54="裁量労働制",N54="固定残業制"),"半休・時間休　(hh:mm/月)",OR(N54="(大学・国研等)裁量労働制"),"給与支給上の休日労働時間(hh:mm/月)",TRUE,"")</f>
        <v/>
      </c>
      <c r="I10" s="429"/>
      <c r="J10" s="308"/>
      <c r="K10" s="429" t="str" cm="1">
        <f t="array" ref="K10">_xlfn.IFS(OR(N54="裁量労働制",N54="(大学・国研等)裁量労働制"),"労基提出した協定上
の みなし時間(hh:mm/日)",N54="固定残業制","雇用契約に記載の
固定残業時間(hh:mm/月)",TRUE,"")</f>
        <v/>
      </c>
      <c r="L10" s="429"/>
      <c r="M10" s="429"/>
      <c r="N10" s="308"/>
      <c r="O10" s="430" t="str" cm="1">
        <f t="array" ref="O10">_xlfn.IFS(AND(OR(H2="あり",Q2="あり"),I9&lt;&gt;"通常勤務"),"他の公的事業
従事(hh:mm/月)",AND(H2="なし",Q2="なし"),"",TRUE,"")</f>
        <v/>
      </c>
      <c r="P10" s="431"/>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58"/>
      <c r="Z10" s="458"/>
      <c r="AA10" s="458"/>
      <c r="AB10" s="458"/>
      <c r="AC10" s="458"/>
      <c r="AD10" s="458"/>
      <c r="AE10" s="458"/>
      <c r="AF10" s="458"/>
      <c r="AG10" s="459"/>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32" t="s">
        <v>0</v>
      </c>
      <c r="B11" s="434" t="s">
        <v>1</v>
      </c>
      <c r="C11" s="436" t="s">
        <v>87</v>
      </c>
      <c r="D11" s="438" t="s">
        <v>168</v>
      </c>
      <c r="E11" s="439"/>
      <c r="F11" s="439"/>
      <c r="G11" s="440"/>
      <c r="H11" s="441" t="s">
        <v>7</v>
      </c>
      <c r="I11" s="441" t="s">
        <v>8</v>
      </c>
      <c r="J11" s="443" t="s">
        <v>86</v>
      </c>
      <c r="K11" s="443"/>
      <c r="L11" s="443"/>
      <c r="M11" s="443"/>
      <c r="N11" s="443"/>
      <c r="O11" s="443"/>
      <c r="P11" s="443"/>
      <c r="Q11" s="444"/>
      <c r="R11" s="72"/>
      <c r="S11" s="328"/>
      <c r="T11" s="71"/>
      <c r="W11" s="71"/>
      <c r="X11" s="71"/>
      <c r="Y11" s="458"/>
      <c r="Z11" s="458"/>
      <c r="AA11" s="458"/>
      <c r="AB11" s="458"/>
      <c r="AC11" s="458"/>
      <c r="AD11" s="458"/>
      <c r="AE11" s="458"/>
      <c r="AF11" s="458"/>
      <c r="AG11" s="459"/>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33"/>
      <c r="B12" s="435"/>
      <c r="C12" s="437"/>
      <c r="D12" s="41" t="s">
        <v>4</v>
      </c>
      <c r="E12" s="4" t="s">
        <v>5</v>
      </c>
      <c r="F12" s="5" t="s">
        <v>4</v>
      </c>
      <c r="G12" s="4" t="s">
        <v>5</v>
      </c>
      <c r="H12" s="442"/>
      <c r="I12" s="442"/>
      <c r="J12" s="445"/>
      <c r="K12" s="445"/>
      <c r="L12" s="445"/>
      <c r="M12" s="445"/>
      <c r="N12" s="445"/>
      <c r="O12" s="445"/>
      <c r="P12" s="445"/>
      <c r="Q12" s="446"/>
      <c r="R12" s="72"/>
      <c r="S12" s="328" t="str">
        <f>IF(TEXT(ABS((E23-D23)+(G23-F23)-H23),IF((E23-D23)+(G23-F23)&lt;H23,"-[h]:mm","[h]:mm"))&lt;"0:00"*1,"✕","○")</f>
        <v>○</v>
      </c>
      <c r="T12" s="71"/>
      <c r="W12" s="71"/>
      <c r="X12" s="71"/>
      <c r="Y12" s="458"/>
      <c r="Z12" s="458"/>
      <c r="AA12" s="458"/>
      <c r="AB12" s="458"/>
      <c r="AC12" s="458"/>
      <c r="AD12" s="458"/>
      <c r="AE12" s="458"/>
      <c r="AF12" s="458"/>
      <c r="AG12" s="459"/>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00"/>
      <c r="K13" s="401"/>
      <c r="L13" s="401"/>
      <c r="M13" s="401"/>
      <c r="N13" s="401"/>
      <c r="O13" s="401"/>
      <c r="P13" s="401"/>
      <c r="Q13" s="402"/>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3"/>
      <c r="K14" s="404"/>
      <c r="L14" s="404"/>
      <c r="M14" s="404"/>
      <c r="N14" s="404"/>
      <c r="O14" s="404"/>
      <c r="P14" s="404"/>
      <c r="Q14" s="40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3"/>
      <c r="K15" s="404"/>
      <c r="L15" s="404"/>
      <c r="M15" s="404"/>
      <c r="N15" s="404"/>
      <c r="O15" s="404"/>
      <c r="P15" s="404"/>
      <c r="Q15" s="40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3"/>
      <c r="K16" s="404"/>
      <c r="L16" s="404"/>
      <c r="M16" s="404"/>
      <c r="N16" s="404"/>
      <c r="O16" s="404"/>
      <c r="P16" s="404"/>
      <c r="Q16" s="40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6"/>
      <c r="K17" s="407"/>
      <c r="L17" s="407"/>
      <c r="M17" s="407"/>
      <c r="N17" s="407"/>
      <c r="O17" s="407"/>
      <c r="P17" s="407"/>
      <c r="Q17" s="408"/>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9"/>
      <c r="K18" s="410"/>
      <c r="L18" s="410"/>
      <c r="M18" s="410"/>
      <c r="N18" s="410"/>
      <c r="O18" s="410"/>
      <c r="P18" s="410"/>
      <c r="Q18" s="41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11"/>
      <c r="K19" s="412"/>
      <c r="L19" s="412"/>
      <c r="M19" s="412"/>
      <c r="N19" s="412"/>
      <c r="O19" s="412"/>
      <c r="P19" s="412"/>
      <c r="Q19" s="41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11"/>
      <c r="K20" s="412"/>
      <c r="L20" s="412"/>
      <c r="M20" s="412"/>
      <c r="N20" s="412"/>
      <c r="O20" s="412"/>
      <c r="P20" s="412"/>
      <c r="Q20" s="416"/>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11"/>
      <c r="K21" s="412"/>
      <c r="L21" s="412"/>
      <c r="M21" s="412"/>
      <c r="N21" s="412"/>
      <c r="O21" s="412"/>
      <c r="P21" s="412"/>
      <c r="Q21" s="416"/>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11"/>
      <c r="K22" s="412"/>
      <c r="L22" s="412"/>
      <c r="M22" s="412"/>
      <c r="N22" s="412"/>
      <c r="O22" s="412"/>
      <c r="P22" s="412"/>
      <c r="Q22" s="416"/>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11"/>
      <c r="K23" s="412"/>
      <c r="L23" s="412"/>
      <c r="M23" s="412"/>
      <c r="N23" s="412"/>
      <c r="O23" s="412"/>
      <c r="P23" s="412"/>
      <c r="Q23" s="416"/>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13"/>
      <c r="K24" s="414"/>
      <c r="L24" s="414"/>
      <c r="M24" s="414"/>
      <c r="N24" s="414"/>
      <c r="O24" s="414"/>
      <c r="P24" s="414"/>
      <c r="Q24" s="417"/>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9"/>
      <c r="K25" s="410"/>
      <c r="L25" s="410"/>
      <c r="M25" s="410"/>
      <c r="N25" s="410"/>
      <c r="O25" s="410"/>
      <c r="P25" s="410"/>
      <c r="Q25" s="415"/>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11"/>
      <c r="K26" s="412"/>
      <c r="L26" s="412"/>
      <c r="M26" s="412"/>
      <c r="N26" s="412"/>
      <c r="O26" s="412"/>
      <c r="P26" s="412"/>
      <c r="Q26" s="416"/>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1"/>
      <c r="K27" s="412"/>
      <c r="L27" s="412"/>
      <c r="M27" s="412"/>
      <c r="N27" s="412"/>
      <c r="O27" s="412"/>
      <c r="P27" s="412"/>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11"/>
      <c r="K28" s="412"/>
      <c r="L28" s="412"/>
      <c r="M28" s="412"/>
      <c r="N28" s="412"/>
      <c r="O28" s="412"/>
      <c r="P28" s="412"/>
      <c r="Q28" s="416"/>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11"/>
      <c r="K29" s="412"/>
      <c r="L29" s="412"/>
      <c r="M29" s="412"/>
      <c r="N29" s="412"/>
      <c r="O29" s="412"/>
      <c r="P29" s="412"/>
      <c r="Q29" s="416"/>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11"/>
      <c r="K30" s="412"/>
      <c r="L30" s="412"/>
      <c r="M30" s="412"/>
      <c r="N30" s="412"/>
      <c r="O30" s="412"/>
      <c r="P30" s="412"/>
      <c r="Q30" s="416"/>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13"/>
      <c r="K31" s="414"/>
      <c r="L31" s="414"/>
      <c r="M31" s="414"/>
      <c r="N31" s="414"/>
      <c r="O31" s="414"/>
      <c r="P31" s="414"/>
      <c r="Q31" s="417"/>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9"/>
      <c r="K32" s="410"/>
      <c r="L32" s="410"/>
      <c r="M32" s="410"/>
      <c r="N32" s="410"/>
      <c r="O32" s="410"/>
      <c r="P32" s="410"/>
      <c r="Q32" s="415"/>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11"/>
      <c r="K33" s="412"/>
      <c r="L33" s="412"/>
      <c r="M33" s="412"/>
      <c r="N33" s="412"/>
      <c r="O33" s="412"/>
      <c r="P33" s="412"/>
      <c r="Q33" s="416"/>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11"/>
      <c r="K34" s="412"/>
      <c r="L34" s="412"/>
      <c r="M34" s="412"/>
      <c r="N34" s="412"/>
      <c r="O34" s="412"/>
      <c r="P34" s="412"/>
      <c r="Q34" s="416"/>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1"/>
      <c r="K35" s="412"/>
      <c r="L35" s="412"/>
      <c r="M35" s="412"/>
      <c r="N35" s="412"/>
      <c r="O35" s="412"/>
      <c r="P35" s="412"/>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11"/>
      <c r="K36" s="412"/>
      <c r="L36" s="412"/>
      <c r="M36" s="412"/>
      <c r="N36" s="412"/>
      <c r="O36" s="412"/>
      <c r="P36" s="412"/>
      <c r="Q36" s="416"/>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11"/>
      <c r="K37" s="412"/>
      <c r="L37" s="412"/>
      <c r="M37" s="412"/>
      <c r="N37" s="412"/>
      <c r="O37" s="412"/>
      <c r="P37" s="412"/>
      <c r="Q37" s="416"/>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13"/>
      <c r="K38" s="414"/>
      <c r="L38" s="414"/>
      <c r="M38" s="414"/>
      <c r="N38" s="414"/>
      <c r="O38" s="414"/>
      <c r="P38" s="414"/>
      <c r="Q38" s="417"/>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9"/>
      <c r="K39" s="410"/>
      <c r="L39" s="410"/>
      <c r="M39" s="410"/>
      <c r="N39" s="410"/>
      <c r="O39" s="410"/>
      <c r="P39" s="410"/>
      <c r="Q39" s="415"/>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11"/>
      <c r="K40" s="412"/>
      <c r="L40" s="412"/>
      <c r="M40" s="412"/>
      <c r="N40" s="412"/>
      <c r="O40" s="412"/>
      <c r="P40" s="412"/>
      <c r="Q40" s="416"/>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11"/>
      <c r="K41" s="412"/>
      <c r="L41" s="412"/>
      <c r="M41" s="412"/>
      <c r="N41" s="412"/>
      <c r="O41" s="412"/>
      <c r="P41" s="412"/>
      <c r="Q41" s="416"/>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11"/>
      <c r="K42" s="412"/>
      <c r="L42" s="412"/>
      <c r="M42" s="412"/>
      <c r="N42" s="412"/>
      <c r="O42" s="412"/>
      <c r="P42" s="412"/>
      <c r="Q42" s="416"/>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8"/>
      <c r="K43" s="419"/>
      <c r="L43" s="419"/>
      <c r="M43" s="419"/>
      <c r="N43" s="419"/>
      <c r="O43" s="419"/>
      <c r="P43" s="419"/>
      <c r="Q43" s="420"/>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86" t="s">
        <v>164</v>
      </c>
      <c r="B46" s="387"/>
      <c r="C46" s="387"/>
      <c r="D46" s="387"/>
      <c r="E46" s="387"/>
      <c r="F46" s="387"/>
      <c r="G46" s="387"/>
      <c r="H46" s="387"/>
      <c r="I46" s="387"/>
      <c r="J46" s="388" t="s">
        <v>165</v>
      </c>
      <c r="K46" s="388"/>
      <c r="L46" s="388"/>
      <c r="M46" s="388"/>
      <c r="N46" s="388"/>
      <c r="O46" s="388"/>
      <c r="P46" s="388"/>
      <c r="Q46" s="389"/>
      <c r="AO46" s="25"/>
      <c r="AP46" s="25"/>
      <c r="AQ46" s="25"/>
      <c r="AR46" s="25"/>
      <c r="AS46" s="25"/>
    </row>
    <row r="47" spans="1:45" ht="7.05" customHeight="1" thickBot="1">
      <c r="A47" s="35"/>
      <c r="B47" s="56"/>
      <c r="C47" s="56"/>
      <c r="D47" s="390"/>
      <c r="E47" s="390"/>
      <c r="F47" s="57"/>
      <c r="G47" s="57"/>
      <c r="H47" s="57"/>
      <c r="I47" s="57"/>
      <c r="J47" s="390"/>
      <c r="K47" s="390"/>
      <c r="L47" s="390"/>
      <c r="M47" s="390"/>
      <c r="N47" s="390"/>
      <c r="O47" s="390"/>
      <c r="P47" s="390"/>
      <c r="Q47" s="391"/>
      <c r="AO47" s="25"/>
      <c r="AP47" s="25"/>
      <c r="AQ47" s="25"/>
      <c r="AR47" s="25"/>
      <c r="AS47" s="25"/>
    </row>
    <row r="48" spans="1:45" ht="16.600000000000001" customHeight="1" thickBot="1">
      <c r="A48" s="9"/>
      <c r="B48" s="392" t="s">
        <v>10</v>
      </c>
      <c r="C48" s="393"/>
      <c r="D48" s="394"/>
      <c r="E48" s="395"/>
      <c r="F48" s="55" t="s">
        <v>11</v>
      </c>
      <c r="G48" s="396"/>
      <c r="H48" s="397"/>
      <c r="I48" s="397"/>
      <c r="J48" s="398"/>
      <c r="K48" s="55" t="s">
        <v>9</v>
      </c>
      <c r="L48" s="399"/>
      <c r="M48" s="397"/>
      <c r="N48" s="397"/>
      <c r="O48" s="397"/>
      <c r="P48" s="398"/>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21" t="s">
        <v>169</v>
      </c>
      <c r="B50" s="421"/>
      <c r="C50" s="421"/>
      <c r="D50" s="421"/>
      <c r="E50" s="421"/>
      <c r="F50" s="421"/>
      <c r="G50" s="421"/>
      <c r="H50" s="421"/>
      <c r="I50" s="421"/>
      <c r="J50" s="421"/>
      <c r="K50" s="421"/>
      <c r="L50" s="421"/>
      <c r="M50" s="421"/>
      <c r="N50" s="421"/>
      <c r="O50" s="421"/>
      <c r="P50" s="421"/>
      <c r="Q50" s="421"/>
      <c r="AO50" s="25"/>
      <c r="AP50" s="25"/>
      <c r="AQ50" s="25"/>
      <c r="AR50" s="25"/>
      <c r="AS50" s="25"/>
    </row>
    <row r="51" spans="1:45" ht="17.45" customHeight="1">
      <c r="A51" s="422"/>
      <c r="B51" s="422"/>
      <c r="C51" s="422"/>
      <c r="D51" s="422"/>
      <c r="E51" s="422"/>
      <c r="F51" s="422"/>
      <c r="G51" s="422"/>
      <c r="H51" s="422"/>
      <c r="I51" s="422"/>
      <c r="J51" s="422"/>
      <c r="K51" s="422"/>
      <c r="L51" s="422"/>
      <c r="M51" s="422"/>
      <c r="N51" s="422"/>
      <c r="O51" s="422"/>
      <c r="P51" s="422"/>
      <c r="Q51" s="422"/>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23" t="s">
        <v>135</v>
      </c>
      <c r="M53" s="424"/>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55"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600000000000001"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6YFMFNDvp7B2v2Jn0Tn9rr/APGfAI1x8tP17Ie6Q1NRFMT+7e9yMhfL7qWWLIXbjBL3J4/EVJwMQpok6RivGg==" saltValue="7JaZ793o4hj0Gt1TAOTAXg==" spinCount="100000" sheet="1" formatRows="0" selectLockedCells="1"/>
  <dataConsolidate/>
  <mergeCells count="116">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J13:Q17"/>
    <mergeCell ref="J18:Q24"/>
    <mergeCell ref="J25:Q31"/>
    <mergeCell ref="J32:Q38"/>
    <mergeCell ref="J39: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